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70" yWindow="-15" windowWidth="20775" windowHeight="12855" tabRatio="428" activeTab="2"/>
  </bookViews>
  <sheets>
    <sheet name="DISCOS" sheetId="15" r:id="rId1"/>
    <sheet name="PLATO PREMIUM" sheetId="14" r:id="rId2"/>
    <sheet name="TERMOFORMADA" sheetId="12" r:id="rId3"/>
    <sheet name="AITANA" sheetId="18" r:id="rId4"/>
  </sheets>
  <definedNames>
    <definedName name="_xlnm.Print_Area" localSheetId="3">AITANA!$A$1:$O$28</definedName>
    <definedName name="_xlnm.Print_Area" localSheetId="0">DISCOS!$A$1:$N$50</definedName>
    <definedName name="_xlnm.Print_Area" localSheetId="1">'PLATO PREMIUM'!$A$1:$N$21</definedName>
    <definedName name="_xlnm.Print_Area" localSheetId="2">TERMOFORMADA!$A$1:$N$80</definedName>
    <definedName name="CuentaContable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O25" i="18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V26"/>
  <c r="U26"/>
  <c r="T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P24" i="12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14" i="15"/>
  <c r="P13"/>
  <c r="P12"/>
  <c r="P11"/>
  <c r="P10"/>
  <c r="P9"/>
  <c r="P8"/>
  <c r="P7"/>
  <c r="P6"/>
  <c r="P5"/>
  <c r="T15"/>
  <c r="S15"/>
  <c r="W25" i="12"/>
  <c r="V25"/>
  <c r="U25"/>
  <c r="T25"/>
  <c r="S25"/>
  <c r="Q26" i="18" l="1"/>
  <c r="R5"/>
  <c r="R26" s="1"/>
  <c r="R27" l="1"/>
  <c r="R28" s="1"/>
  <c r="X19" i="14" l="1"/>
  <c r="W19"/>
  <c r="V19"/>
  <c r="P18"/>
  <c r="P17"/>
  <c r="P16"/>
  <c r="P15"/>
  <c r="P14"/>
  <c r="P13"/>
  <c r="P12"/>
  <c r="P11"/>
  <c r="P10"/>
  <c r="P9"/>
  <c r="P8"/>
  <c r="P7"/>
  <c r="P6"/>
  <c r="P5"/>
  <c r="Z19"/>
  <c r="Y19"/>
  <c r="U19"/>
  <c r="T19"/>
  <c r="S19"/>
  <c r="P19" l="1"/>
  <c r="P25" i="12"/>
  <c r="P52"/>
  <c r="P49" i="15"/>
  <c r="P32"/>
  <c r="P15"/>
  <c r="P79" i="12"/>
  <c r="N25" i="18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M18" i="14" l="1"/>
  <c r="M17"/>
  <c r="M16"/>
  <c r="N16" s="1"/>
  <c r="Q16" s="1"/>
  <c r="M15"/>
  <c r="N15" s="1"/>
  <c r="Q15" s="1"/>
  <c r="M14"/>
  <c r="N14" s="1"/>
  <c r="Q14" s="1"/>
  <c r="M13"/>
  <c r="M12"/>
  <c r="N12" s="1"/>
  <c r="Q12" s="1"/>
  <c r="M11"/>
  <c r="N11" s="1"/>
  <c r="Q11" s="1"/>
  <c r="M10"/>
  <c r="M9"/>
  <c r="M8"/>
  <c r="N8" s="1"/>
  <c r="Q8" s="1"/>
  <c r="M7"/>
  <c r="M6"/>
  <c r="N6" s="1"/>
  <c r="Q6" s="1"/>
  <c r="M5"/>
  <c r="K39" i="15"/>
  <c r="K22"/>
  <c r="N18" i="14"/>
  <c r="Q18" s="1"/>
  <c r="N13"/>
  <c r="Q13" s="1"/>
  <c r="K18"/>
  <c r="K17"/>
  <c r="K16"/>
  <c r="K15"/>
  <c r="K14"/>
  <c r="K13"/>
  <c r="K12"/>
  <c r="K11"/>
  <c r="K10"/>
  <c r="K9"/>
  <c r="K8"/>
  <c r="K7"/>
  <c r="K6"/>
  <c r="K5"/>
  <c r="M39" i="15"/>
  <c r="M48"/>
  <c r="Q48" s="1"/>
  <c r="M47"/>
  <c r="Q47" s="1"/>
  <c r="M46"/>
  <c r="Q46" s="1"/>
  <c r="M45"/>
  <c r="Q45" s="1"/>
  <c r="M44"/>
  <c r="Q44" s="1"/>
  <c r="M43"/>
  <c r="Q43" s="1"/>
  <c r="M42"/>
  <c r="Q42" s="1"/>
  <c r="M41"/>
  <c r="Q41" s="1"/>
  <c r="M40"/>
  <c r="Q40" s="1"/>
  <c r="M31"/>
  <c r="M30"/>
  <c r="Q30" s="1"/>
  <c r="M29"/>
  <c r="M28"/>
  <c r="M27"/>
  <c r="Q27" s="1"/>
  <c r="M26"/>
  <c r="Q26" s="1"/>
  <c r="M25"/>
  <c r="M24"/>
  <c r="Q24" s="1"/>
  <c r="M23"/>
  <c r="Q23" s="1"/>
  <c r="M22"/>
  <c r="K14"/>
  <c r="K13"/>
  <c r="K12"/>
  <c r="K11"/>
  <c r="K10"/>
  <c r="K9"/>
  <c r="K8"/>
  <c r="K7"/>
  <c r="K6"/>
  <c r="K5"/>
  <c r="M14"/>
  <c r="M13"/>
  <c r="N13" s="1"/>
  <c r="Q13" s="1"/>
  <c r="M12"/>
  <c r="M11"/>
  <c r="N11" s="1"/>
  <c r="Q11" s="1"/>
  <c r="M10"/>
  <c r="M9"/>
  <c r="M8"/>
  <c r="M7"/>
  <c r="N7" s="1"/>
  <c r="Q7" s="1"/>
  <c r="M6"/>
  <c r="M5"/>
  <c r="Q28" l="1"/>
  <c r="Q31"/>
  <c r="N22"/>
  <c r="Q22"/>
  <c r="Q25"/>
  <c r="Q29"/>
  <c r="N39"/>
  <c r="Q39"/>
  <c r="Q49" s="1"/>
  <c r="N9"/>
  <c r="Q9" s="1"/>
  <c r="N8"/>
  <c r="Q8" s="1"/>
  <c r="N12"/>
  <c r="Q12" s="1"/>
  <c r="N10"/>
  <c r="Q10" s="1"/>
  <c r="N10" i="14"/>
  <c r="Q10" s="1"/>
  <c r="N5"/>
  <c r="Q5" s="1"/>
  <c r="N9"/>
  <c r="Q9" s="1"/>
  <c r="N17"/>
  <c r="Q17" s="1"/>
  <c r="N7"/>
  <c r="Q7" s="1"/>
  <c r="N14" i="15"/>
  <c r="Q14" s="1"/>
  <c r="N6"/>
  <c r="Q6" s="1"/>
  <c r="N5"/>
  <c r="Q5" s="1"/>
  <c r="Q15" l="1"/>
  <c r="Q16" s="1"/>
  <c r="Q17" s="1"/>
  <c r="Q32"/>
  <c r="Q33" s="1"/>
  <c r="Q34" s="1"/>
  <c r="Q50"/>
  <c r="Q51" s="1"/>
  <c r="Q19" i="14"/>
  <c r="M78" i="12"/>
  <c r="N78" s="1"/>
  <c r="Q78" s="1"/>
  <c r="K78"/>
  <c r="M77"/>
  <c r="K77"/>
  <c r="M76"/>
  <c r="N76" s="1"/>
  <c r="Q76" s="1"/>
  <c r="K76"/>
  <c r="M75"/>
  <c r="K75"/>
  <c r="M74"/>
  <c r="N74" s="1"/>
  <c r="Q74" s="1"/>
  <c r="K74"/>
  <c r="M73"/>
  <c r="K73"/>
  <c r="M72"/>
  <c r="N72" s="1"/>
  <c r="Q72" s="1"/>
  <c r="K72"/>
  <c r="M71"/>
  <c r="K71"/>
  <c r="M70"/>
  <c r="N70" s="1"/>
  <c r="Q70" s="1"/>
  <c r="K70"/>
  <c r="M69"/>
  <c r="K69"/>
  <c r="M68"/>
  <c r="N68" s="1"/>
  <c r="Q68" s="1"/>
  <c r="K68"/>
  <c r="M67"/>
  <c r="N67" s="1"/>
  <c r="Q67" s="1"/>
  <c r="K67"/>
  <c r="M66"/>
  <c r="N66" s="1"/>
  <c r="Q66" s="1"/>
  <c r="K66"/>
  <c r="M65"/>
  <c r="K65"/>
  <c r="M64"/>
  <c r="N64" s="1"/>
  <c r="Q64" s="1"/>
  <c r="K64"/>
  <c r="M63"/>
  <c r="K63"/>
  <c r="M62"/>
  <c r="N62" s="1"/>
  <c r="Q62" s="1"/>
  <c r="K62"/>
  <c r="M61"/>
  <c r="K61"/>
  <c r="M60"/>
  <c r="N60" s="1"/>
  <c r="Q60" s="1"/>
  <c r="K60"/>
  <c r="M59"/>
  <c r="N59" s="1"/>
  <c r="Q59" s="1"/>
  <c r="K59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Q20" i="14" l="1"/>
  <c r="Q21" s="1"/>
  <c r="N61" i="12"/>
  <c r="Q61" s="1"/>
  <c r="N69"/>
  <c r="Q69" s="1"/>
  <c r="N71"/>
  <c r="Q71" s="1"/>
  <c r="N73"/>
  <c r="Q73" s="1"/>
  <c r="N75"/>
  <c r="Q75" s="1"/>
  <c r="N77"/>
  <c r="Q77" s="1"/>
  <c r="N63"/>
  <c r="Q63" s="1"/>
  <c r="N65"/>
  <c r="Q65" s="1"/>
  <c r="N35"/>
  <c r="Q35" s="1"/>
  <c r="N39"/>
  <c r="Q39" s="1"/>
  <c r="N43"/>
  <c r="Q43" s="1"/>
  <c r="N47"/>
  <c r="Q47" s="1"/>
  <c r="N51"/>
  <c r="Q51" s="1"/>
  <c r="N34"/>
  <c r="Q34" s="1"/>
  <c r="N38"/>
  <c r="Q38" s="1"/>
  <c r="N42"/>
  <c r="Q42" s="1"/>
  <c r="N46"/>
  <c r="Q46" s="1"/>
  <c r="N50"/>
  <c r="Q50" s="1"/>
  <c r="N33"/>
  <c r="Q33" s="1"/>
  <c r="N37"/>
  <c r="Q37" s="1"/>
  <c r="N41"/>
  <c r="Q41" s="1"/>
  <c r="N45"/>
  <c r="Q45" s="1"/>
  <c r="N49"/>
  <c r="Q49" s="1"/>
  <c r="N32"/>
  <c r="Q32" s="1"/>
  <c r="N36"/>
  <c r="Q36" s="1"/>
  <c r="N40"/>
  <c r="Q40" s="1"/>
  <c r="N44"/>
  <c r="Q44" s="1"/>
  <c r="N48"/>
  <c r="Q48" s="1"/>
  <c r="N5"/>
  <c r="Q5" s="1"/>
  <c r="N11"/>
  <c r="Q11" s="1"/>
  <c r="Q52" l="1"/>
  <c r="Q53" s="1"/>
  <c r="Q54" s="1"/>
  <c r="Q79"/>
  <c r="Q80" s="1"/>
  <c r="Q81" s="1"/>
  <c r="N13"/>
  <c r="Q13" s="1"/>
  <c r="N22"/>
  <c r="Q22" s="1"/>
  <c r="N19"/>
  <c r="Q19" s="1"/>
  <c r="N24"/>
  <c r="Q24" s="1"/>
  <c r="N18"/>
  <c r="Q18" s="1"/>
  <c r="N20"/>
  <c r="Q20" s="1"/>
  <c r="N15"/>
  <c r="Q15" s="1"/>
  <c r="N10"/>
  <c r="Q10" s="1"/>
  <c r="N16"/>
  <c r="Q16" s="1"/>
  <c r="N21"/>
  <c r="Q21" s="1"/>
  <c r="N8"/>
  <c r="Q8" s="1"/>
  <c r="N14"/>
  <c r="Q14" s="1"/>
  <c r="N12"/>
  <c r="Q12" s="1"/>
  <c r="N6"/>
  <c r="Q6" s="1"/>
  <c r="N7"/>
  <c r="Q7" s="1"/>
  <c r="N17"/>
  <c r="Q17" s="1"/>
  <c r="N9"/>
  <c r="Q9" s="1"/>
  <c r="N23"/>
  <c r="Q23" s="1"/>
  <c r="Q25" l="1"/>
  <c r="Q26" s="1"/>
  <c r="Q27" s="1"/>
</calcChain>
</file>

<file path=xl/sharedStrings.xml><?xml version="1.0" encoding="utf-8"?>
<sst xmlns="http://schemas.openxmlformats.org/spreadsheetml/2006/main" count="501" uniqueCount="182">
  <si>
    <t>Medida</t>
  </si>
  <si>
    <t>Ø 30</t>
  </si>
  <si>
    <t>Por
paquete</t>
  </si>
  <si>
    <t>Por
plato</t>
  </si>
  <si>
    <t>50 u</t>
  </si>
  <si>
    <t>Peso
en kgs</t>
  </si>
  <si>
    <t>Rectangular</t>
  </si>
  <si>
    <t>Redonda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</si>
  <si>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</si>
  <si>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</si>
  <si>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</si>
  <si>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</si>
  <si>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</si>
  <si>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</si>
  <si>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</si>
  <si>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</si>
  <si>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</si>
  <si>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</si>
  <si>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Ø 16</t>
  </si>
  <si>
    <t>Ø 20</t>
  </si>
  <si>
    <t>Ø 25</t>
  </si>
  <si>
    <t>Ø 33</t>
  </si>
  <si>
    <t>Forma</t>
  </si>
  <si>
    <t>5 colores disponibles - Paquete por 50 unidades</t>
  </si>
  <si>
    <t xml:space="preserve">Oro | Plata | Negra | Celeste | Rosa </t>
  </si>
  <si>
    <t>Número
medida</t>
  </si>
  <si>
    <t>Bandeja termoformada</t>
  </si>
  <si>
    <r>
      <rPr>
        <b/>
        <sz val="14"/>
        <color theme="4"/>
        <rFont val="Roboto"/>
      </rPr>
      <t xml:space="preserve">Bandeja </t>
    </r>
    <r>
      <rPr>
        <sz val="14"/>
        <color theme="4"/>
        <rFont val="Roboto"/>
      </rPr>
      <t xml:space="preserve">Kuné </t>
    </r>
    <r>
      <rPr>
        <b/>
        <sz val="14"/>
        <color theme="4"/>
        <rFont val="Roboto"/>
      </rPr>
      <t>1.25 mm</t>
    </r>
  </si>
  <si>
    <r>
      <t xml:space="preserve">13 </t>
    </r>
    <r>
      <rPr>
        <sz val="11"/>
        <color theme="3"/>
        <rFont val="Roboto Condensed"/>
      </rPr>
      <t>x</t>
    </r>
    <r>
      <rPr>
        <b/>
        <sz val="11"/>
        <color theme="3"/>
        <rFont val="Roboto Condensed"/>
      </rPr>
      <t xml:space="preserve"> 18</t>
    </r>
  </si>
  <si>
    <r>
      <t xml:space="preserve">15 </t>
    </r>
    <r>
      <rPr>
        <sz val="11"/>
        <color theme="3"/>
        <rFont val="Roboto Condensed"/>
      </rPr>
      <t>x</t>
    </r>
    <r>
      <rPr>
        <b/>
        <sz val="11"/>
        <color theme="3"/>
        <rFont val="Roboto Condensed"/>
      </rPr>
      <t xml:space="preserve"> 20</t>
    </r>
  </si>
  <si>
    <r>
      <t xml:space="preserve">18 </t>
    </r>
    <r>
      <rPr>
        <sz val="11"/>
        <color theme="3"/>
        <rFont val="Roboto Condensed"/>
      </rPr>
      <t>x</t>
    </r>
    <r>
      <rPr>
        <b/>
        <sz val="11"/>
        <color theme="3"/>
        <rFont val="Roboto Condensed"/>
      </rPr>
      <t xml:space="preserve"> 26</t>
    </r>
  </si>
  <si>
    <r>
      <t xml:space="preserve">23 </t>
    </r>
    <r>
      <rPr>
        <sz val="11"/>
        <color theme="3"/>
        <rFont val="Roboto Condensed"/>
      </rPr>
      <t>x</t>
    </r>
    <r>
      <rPr>
        <b/>
        <sz val="11"/>
        <color theme="3"/>
        <rFont val="Roboto Condensed"/>
      </rPr>
      <t xml:space="preserve"> 28</t>
    </r>
  </si>
  <si>
    <r>
      <t xml:space="preserve">28 </t>
    </r>
    <r>
      <rPr>
        <sz val="11"/>
        <color theme="3"/>
        <rFont val="Roboto Condensed"/>
      </rPr>
      <t>x</t>
    </r>
    <r>
      <rPr>
        <b/>
        <sz val="11"/>
        <color theme="3"/>
        <rFont val="Roboto Condensed"/>
      </rPr>
      <t xml:space="preserve"> 30</t>
    </r>
  </si>
  <si>
    <r>
      <t>Mayorista</t>
    </r>
    <r>
      <rPr>
        <sz val="14"/>
        <color theme="0"/>
        <rFont val="Roboto"/>
      </rPr>
      <t xml:space="preserve"> s/IVA</t>
    </r>
  </si>
  <si>
    <t>Precio
por plato</t>
  </si>
  <si>
    <r>
      <rPr>
        <b/>
        <sz val="14"/>
        <color theme="4"/>
        <rFont val="Roboto"/>
      </rPr>
      <t xml:space="preserve">Bandeja </t>
    </r>
    <r>
      <rPr>
        <sz val="14"/>
        <color theme="4"/>
        <rFont val="Roboto"/>
      </rPr>
      <t xml:space="preserve">Kuné </t>
    </r>
    <r>
      <rPr>
        <b/>
        <sz val="14"/>
        <color theme="4"/>
        <rFont val="Roboto"/>
      </rPr>
      <t>1.5 mm</t>
    </r>
  </si>
  <si>
    <t>Bandeja termoformada Kuné</t>
  </si>
  <si>
    <t>Blanco</t>
  </si>
  <si>
    <t xml:space="preserve"> cartón color blanco - Paquete por 50 unidades</t>
  </si>
  <si>
    <t xml:space="preserve">Bandeja cartón blanco termoformada </t>
  </si>
  <si>
    <t xml:space="preserve">Bandeja cartón kraft termoformada </t>
  </si>
  <si>
    <r>
      <t xml:space="preserve">BANDEJA  KRAFT </t>
    </r>
    <r>
      <rPr>
        <b/>
        <sz val="11"/>
        <color theme="3"/>
        <rFont val="Roboto"/>
      </rPr>
      <t xml:space="preserve">TERMOFORMADA  </t>
    </r>
    <r>
      <rPr>
        <sz val="11"/>
        <color theme="3"/>
        <rFont val="Roboto"/>
      </rPr>
      <t>KUNÉ</t>
    </r>
  </si>
  <si>
    <r>
      <t xml:space="preserve">BANDEJA  BLANCO </t>
    </r>
    <r>
      <rPr>
        <b/>
        <sz val="11"/>
        <color theme="3"/>
        <rFont val="Roboto"/>
      </rPr>
      <t xml:space="preserve">TERMOFORMADA  </t>
    </r>
    <r>
      <rPr>
        <sz val="11"/>
        <color theme="3"/>
        <rFont val="Roboto"/>
      </rPr>
      <t>KUNÉ</t>
    </r>
  </si>
  <si>
    <t>Kraft</t>
  </si>
  <si>
    <r>
      <t xml:space="preserve">BANDEJA  COLOR  </t>
    </r>
    <r>
      <rPr>
        <b/>
        <sz val="11"/>
        <color theme="3"/>
        <rFont val="Roboto"/>
      </rPr>
      <t xml:space="preserve">TERMOFORMADA  </t>
    </r>
    <r>
      <rPr>
        <sz val="11"/>
        <color theme="3"/>
        <rFont val="Roboto"/>
      </rPr>
      <t>KUNÉ</t>
    </r>
  </si>
  <si>
    <t xml:space="preserve"> cartón kraft - Paquete por 50 unidades</t>
  </si>
  <si>
    <t>2.0 kg</t>
  </si>
  <si>
    <t>30 x 40</t>
  </si>
  <si>
    <t>1.5 kg</t>
  </si>
  <si>
    <t>25 x 35</t>
  </si>
  <si>
    <t>1.0 kg</t>
  </si>
  <si>
    <t>24 x 30</t>
  </si>
  <si>
    <t>0.7 kg</t>
  </si>
  <si>
    <t>20 x 30</t>
  </si>
  <si>
    <t>2.5 kg</t>
  </si>
  <si>
    <t>Ø 34</t>
  </si>
  <si>
    <t>Ø 26</t>
  </si>
  <si>
    <r>
      <t xml:space="preserve">PLATO  </t>
    </r>
    <r>
      <rPr>
        <b/>
        <sz val="11"/>
        <color theme="5" tint="-0.249977111117893"/>
        <rFont val="Roboto"/>
      </rPr>
      <t xml:space="preserve">PREMIUM </t>
    </r>
    <r>
      <rPr>
        <sz val="11"/>
        <color theme="5" tint="-0.249977111117893"/>
        <rFont val="Roboto"/>
      </rPr>
      <t>KUNÉ</t>
    </r>
  </si>
  <si>
    <t>Redondo</t>
  </si>
  <si>
    <r>
      <t>Plato</t>
    </r>
    <r>
      <rPr>
        <b/>
        <sz val="14"/>
        <color theme="5" tint="-0.249977111117893"/>
        <rFont val="Roboto"/>
      </rPr>
      <t xml:space="preserve"> 1.25 mm</t>
    </r>
  </si>
  <si>
    <r>
      <t>Plato</t>
    </r>
    <r>
      <rPr>
        <b/>
        <sz val="14"/>
        <color theme="5" tint="-0.249977111117893"/>
        <rFont val="Roboto"/>
      </rPr>
      <t xml:space="preserve"> 2 mm</t>
    </r>
  </si>
  <si>
    <r>
      <rPr>
        <b/>
        <sz val="26"/>
        <color theme="5" tint="-0.249977111117893"/>
        <rFont val="Roboto"/>
      </rPr>
      <t>GRAN DISTRIBUIDOR</t>
    </r>
    <r>
      <rPr>
        <sz val="26"/>
        <color theme="5" tint="-0.249977111117893"/>
        <rFont val="Roboto"/>
      </rPr>
      <t xml:space="preserve"> - PLATO PREMIUM</t>
    </r>
  </si>
  <si>
    <t xml:space="preserve">Oro | Plata | Negra | Rojo | Azul | Verde | Celeste | Rosa </t>
  </si>
  <si>
    <r>
      <rPr>
        <b/>
        <sz val="11"/>
        <color theme="5" tint="-0.249977111117893"/>
        <rFont val="Roboto"/>
      </rPr>
      <t>8</t>
    </r>
    <r>
      <rPr>
        <sz val="11"/>
        <color theme="5" tint="-0.249977111117893"/>
        <rFont val="Roboto"/>
      </rPr>
      <t xml:space="preserve"> colores disponibles - Paquete de 50 unidades</t>
    </r>
  </si>
  <si>
    <r>
      <rPr>
        <b/>
        <sz val="26"/>
        <color theme="1"/>
        <rFont val="Roboto"/>
      </rPr>
      <t>GRAN DISTRIBUIDOR</t>
    </r>
    <r>
      <rPr>
        <sz val="26"/>
        <color theme="1"/>
        <rFont val="Roboto"/>
      </rPr>
      <t xml:space="preserve"> - DISCOS CARTÓN</t>
    </r>
  </si>
  <si>
    <t xml:space="preserve">N° 09 </t>
  </si>
  <si>
    <t>N° 16</t>
  </si>
  <si>
    <t>N° 18</t>
  </si>
  <si>
    <t>N° 20</t>
  </si>
  <si>
    <t>N° 22</t>
  </si>
  <si>
    <t>N° 24</t>
  </si>
  <si>
    <t>N° 26</t>
  </si>
  <si>
    <t>N° 28</t>
  </si>
  <si>
    <t>N° 30</t>
  </si>
  <si>
    <t>N° 32</t>
  </si>
  <si>
    <t>100 u</t>
  </si>
  <si>
    <t>Oro | Plata</t>
  </si>
  <si>
    <t>Ø 18</t>
  </si>
  <si>
    <t>Ø 22</t>
  </si>
  <si>
    <t>Ø 24</t>
  </si>
  <si>
    <t>Ø 28</t>
  </si>
  <si>
    <t>Ø 32</t>
  </si>
  <si>
    <t>Disco de cartón laminado</t>
  </si>
  <si>
    <r>
      <rPr>
        <b/>
        <sz val="14"/>
        <color theme="7"/>
        <rFont val="Roboto"/>
      </rPr>
      <t xml:space="preserve">Disco </t>
    </r>
    <r>
      <rPr>
        <sz val="14"/>
        <color theme="7"/>
        <rFont val="Roboto"/>
      </rPr>
      <t xml:space="preserve">Kuné </t>
    </r>
    <r>
      <rPr>
        <b/>
        <sz val="14"/>
        <color theme="7"/>
        <rFont val="Roboto"/>
      </rPr>
      <t>1 mm</t>
    </r>
  </si>
  <si>
    <r>
      <t xml:space="preserve">en </t>
    </r>
    <r>
      <rPr>
        <b/>
        <sz val="11"/>
        <color theme="7"/>
        <rFont val="Roboto"/>
      </rPr>
      <t>2</t>
    </r>
    <r>
      <rPr>
        <sz val="11"/>
        <color theme="7"/>
        <rFont val="Roboto"/>
      </rPr>
      <t xml:space="preserve"> colores - Paquete por  100 unidades</t>
    </r>
  </si>
  <si>
    <r>
      <t>Disco laminado Oro y Plata</t>
    </r>
    <r>
      <rPr>
        <sz val="16"/>
        <color theme="7"/>
        <rFont val="Roboto"/>
      </rPr>
      <t xml:space="preserve"> Kuné</t>
    </r>
  </si>
  <si>
    <r>
      <t xml:space="preserve">DISCO </t>
    </r>
    <r>
      <rPr>
        <b/>
        <sz val="11"/>
        <color theme="7"/>
        <rFont val="Roboto"/>
      </rPr>
      <t xml:space="preserve">ORO -PLATA </t>
    </r>
    <r>
      <rPr>
        <sz val="11"/>
        <color theme="7"/>
        <rFont val="Roboto"/>
      </rPr>
      <t>KUNÉ</t>
    </r>
  </si>
  <si>
    <r>
      <t xml:space="preserve">Disco </t>
    </r>
    <r>
      <rPr>
        <b/>
        <sz val="14"/>
        <color theme="7"/>
        <rFont val="Roboto"/>
      </rPr>
      <t>gris</t>
    </r>
    <r>
      <rPr>
        <sz val="14"/>
        <color theme="7"/>
        <rFont val="Roboto"/>
      </rPr>
      <t xml:space="preserve"> </t>
    </r>
    <r>
      <rPr>
        <b/>
        <sz val="14"/>
        <color theme="7"/>
        <rFont val="Roboto"/>
      </rPr>
      <t>1 mm</t>
    </r>
  </si>
  <si>
    <r>
      <t xml:space="preserve">DISCO </t>
    </r>
    <r>
      <rPr>
        <b/>
        <sz val="11"/>
        <color theme="7"/>
        <rFont val="Roboto"/>
      </rPr>
      <t xml:space="preserve">GRIS </t>
    </r>
    <r>
      <rPr>
        <sz val="11"/>
        <color theme="7"/>
        <rFont val="Roboto"/>
      </rPr>
      <t>KUNÉ</t>
    </r>
  </si>
  <si>
    <t>5 kgs</t>
  </si>
  <si>
    <r>
      <t xml:space="preserve">DISCO </t>
    </r>
    <r>
      <rPr>
        <b/>
        <sz val="11"/>
        <color theme="7"/>
        <rFont val="Roboto"/>
      </rPr>
      <t xml:space="preserve">BLANCO </t>
    </r>
    <r>
      <rPr>
        <sz val="11"/>
        <color theme="7"/>
        <rFont val="Roboto"/>
      </rPr>
      <t>KUNÉ</t>
    </r>
  </si>
  <si>
    <r>
      <rPr>
        <sz val="16"/>
        <color theme="7"/>
        <rFont val="Roboto"/>
      </rPr>
      <t xml:space="preserve">Disco de </t>
    </r>
    <r>
      <rPr>
        <b/>
        <sz val="16"/>
        <color theme="7"/>
        <rFont val="Roboto"/>
      </rPr>
      <t>cartón GRIS</t>
    </r>
    <r>
      <rPr>
        <sz val="16"/>
        <color theme="7"/>
        <rFont val="Roboto"/>
      </rPr>
      <t xml:space="preserve"> Kuné</t>
    </r>
  </si>
  <si>
    <r>
      <rPr>
        <sz val="16"/>
        <color theme="7"/>
        <rFont val="Roboto"/>
      </rPr>
      <t xml:space="preserve">Disco de </t>
    </r>
    <r>
      <rPr>
        <b/>
        <sz val="16"/>
        <color theme="7"/>
        <rFont val="Roboto"/>
      </rPr>
      <t>cartón BLANCO</t>
    </r>
    <r>
      <rPr>
        <sz val="16"/>
        <color theme="7"/>
        <rFont val="Roboto"/>
      </rPr>
      <t xml:space="preserve"> Kuné</t>
    </r>
  </si>
  <si>
    <t>Cartón blanco</t>
  </si>
  <si>
    <t>Cartón Gris</t>
  </si>
  <si>
    <t>3.0 kg</t>
  </si>
  <si>
    <t>2.2 kg</t>
  </si>
  <si>
    <t>3.2 kg</t>
  </si>
  <si>
    <t>1.7 kg</t>
  </si>
  <si>
    <t>1.1 kg</t>
  </si>
  <si>
    <r>
      <t>Disco cartón</t>
    </r>
    <r>
      <rPr>
        <b/>
        <sz val="14"/>
        <color theme="0"/>
        <rFont val="Roboto"/>
      </rPr>
      <t xml:space="preserve"> gris</t>
    </r>
  </si>
  <si>
    <r>
      <t>Disco cartón</t>
    </r>
    <r>
      <rPr>
        <b/>
        <sz val="14"/>
        <color theme="0"/>
        <rFont val="Roboto"/>
      </rPr>
      <t xml:space="preserve"> blanco</t>
    </r>
  </si>
  <si>
    <r>
      <t xml:space="preserve">Disco </t>
    </r>
    <r>
      <rPr>
        <b/>
        <sz val="14"/>
        <color theme="7"/>
        <rFont val="Roboto"/>
      </rPr>
      <t>blanco</t>
    </r>
    <r>
      <rPr>
        <sz val="14"/>
        <color theme="7"/>
        <rFont val="Roboto"/>
      </rPr>
      <t xml:space="preserve"> </t>
    </r>
    <r>
      <rPr>
        <b/>
        <sz val="14"/>
        <color theme="7"/>
        <rFont val="Roboto"/>
      </rPr>
      <t>1 mm</t>
    </r>
  </si>
  <si>
    <t>Plato premium  Kuné</t>
  </si>
  <si>
    <t>Ø 09</t>
  </si>
  <si>
    <t>Cm2</t>
  </si>
  <si>
    <t>25 u</t>
  </si>
  <si>
    <t>39 x 49</t>
  </si>
  <si>
    <t>34 x 44</t>
  </si>
  <si>
    <t>31 x 41</t>
  </si>
  <si>
    <t>30 x 35</t>
  </si>
  <si>
    <t>26 x 31</t>
  </si>
  <si>
    <t>21 x 28</t>
  </si>
  <si>
    <t>19 x 40</t>
  </si>
  <si>
    <t>18 x 24</t>
  </si>
  <si>
    <t>14 x 21</t>
  </si>
  <si>
    <t>13 x 29</t>
  </si>
  <si>
    <t>Ø 39</t>
  </si>
  <si>
    <t>Ø 36</t>
  </si>
  <si>
    <t>Ø 21</t>
  </si>
  <si>
    <t>Grande</t>
  </si>
  <si>
    <t>Mediano</t>
  </si>
  <si>
    <t>Chico</t>
  </si>
  <si>
    <t>Peso
x ban*</t>
  </si>
  <si>
    <r>
      <t>Mayorista</t>
    </r>
    <r>
      <rPr>
        <sz val="14"/>
        <rFont val="Roboto"/>
      </rPr>
      <t xml:space="preserve"> s/IVA</t>
    </r>
  </si>
  <si>
    <t>Peso
maximo</t>
  </si>
  <si>
    <t>6.5 kg</t>
  </si>
  <si>
    <t>5.0 kg</t>
  </si>
  <si>
    <t>4.0 kg</t>
  </si>
  <si>
    <t>0.5 kg</t>
  </si>
  <si>
    <t>0.3 kg</t>
  </si>
  <si>
    <t>3.5 kg</t>
  </si>
  <si>
    <t>1.2 kg</t>
  </si>
  <si>
    <t>Corazon</t>
  </si>
  <si>
    <t>Bandeja pesada</t>
  </si>
  <si>
    <r>
      <t xml:space="preserve">LISTA </t>
    </r>
    <r>
      <rPr>
        <b/>
        <sz val="26"/>
        <rFont val="Roboto"/>
      </rPr>
      <t>2021-01-20</t>
    </r>
  </si>
  <si>
    <r>
      <t xml:space="preserve">BANDEJA  </t>
    </r>
    <r>
      <rPr>
        <b/>
        <sz val="11"/>
        <rFont val="Roboto"/>
      </rPr>
      <t xml:space="preserve">PESADA </t>
    </r>
    <r>
      <rPr>
        <sz val="11"/>
        <rFont val="Roboto"/>
      </rPr>
      <t>AITANA</t>
    </r>
  </si>
  <si>
    <t>Bandeja pesada Aitana</t>
  </si>
  <si>
    <r>
      <t xml:space="preserve">Por
</t>
    </r>
    <r>
      <rPr>
        <b/>
        <sz val="11"/>
        <color theme="6" tint="-0.499984740745262"/>
        <rFont val="Roboto"/>
      </rPr>
      <t>bandeja</t>
    </r>
  </si>
  <si>
    <r>
      <t xml:space="preserve">Por
</t>
    </r>
    <r>
      <rPr>
        <b/>
        <sz val="11"/>
        <color theme="6" tint="-0.499984740745262"/>
        <rFont val="Roboto"/>
      </rPr>
      <t>paquete</t>
    </r>
  </si>
  <si>
    <r>
      <t>Bandeja pesada</t>
    </r>
    <r>
      <rPr>
        <b/>
        <sz val="14"/>
        <color theme="6"/>
        <rFont val="Roboto"/>
      </rPr>
      <t xml:space="preserve"> 2.3 mm</t>
    </r>
  </si>
  <si>
    <t>PEDIDO</t>
  </si>
  <si>
    <t>Cantidad</t>
  </si>
  <si>
    <t>Cantidad
paquetes</t>
  </si>
  <si>
    <t>IVA</t>
  </si>
  <si>
    <t>TOTAL</t>
  </si>
  <si>
    <t>Monto
Neto $</t>
  </si>
  <si>
    <t>Precio
por 5 Kg</t>
  </si>
  <si>
    <t>Precio
por 5 kg</t>
  </si>
  <si>
    <r>
      <t xml:space="preserve">Cantidad
</t>
    </r>
    <r>
      <rPr>
        <sz val="11"/>
        <color theme="7"/>
        <rFont val="Roboto"/>
      </rPr>
      <t>paquetes</t>
    </r>
  </si>
  <si>
    <r>
      <t xml:space="preserve">Cantidad
</t>
    </r>
    <r>
      <rPr>
        <sz val="11"/>
        <color theme="7"/>
        <rFont val="Roboto"/>
      </rPr>
      <t>de bultos</t>
    </r>
  </si>
  <si>
    <r>
      <t xml:space="preserve">LISTA </t>
    </r>
    <r>
      <rPr>
        <b/>
        <sz val="26"/>
        <color theme="1"/>
        <rFont val="Roboto"/>
      </rPr>
      <t>2021-02</t>
    </r>
  </si>
  <si>
    <r>
      <rPr>
        <b/>
        <sz val="26"/>
        <color theme="1"/>
        <rFont val="Roboto"/>
      </rPr>
      <t>GRAN DISTRIBUIDOR</t>
    </r>
    <r>
      <rPr>
        <sz val="26"/>
        <color theme="1"/>
        <rFont val="Roboto"/>
      </rPr>
      <t xml:space="preserve"> - TERMOFORMADAS</t>
    </r>
  </si>
  <si>
    <r>
      <rPr>
        <b/>
        <sz val="14"/>
        <color theme="4"/>
        <rFont val="Roboto"/>
      </rPr>
      <t xml:space="preserve">Kraft </t>
    </r>
    <r>
      <rPr>
        <sz val="14"/>
        <color theme="4"/>
        <rFont val="Roboto"/>
      </rPr>
      <t xml:space="preserve">Kuné </t>
    </r>
    <r>
      <rPr>
        <b/>
        <sz val="14"/>
        <color theme="4"/>
        <rFont val="Roboto"/>
      </rPr>
      <t>1 mm</t>
    </r>
  </si>
  <si>
    <r>
      <rPr>
        <b/>
        <sz val="14"/>
        <color theme="4"/>
        <rFont val="Roboto"/>
      </rPr>
      <t xml:space="preserve">Kraft </t>
    </r>
    <r>
      <rPr>
        <sz val="14"/>
        <color theme="4"/>
        <rFont val="Roboto"/>
      </rPr>
      <t xml:space="preserve">Kuné </t>
    </r>
    <r>
      <rPr>
        <b/>
        <sz val="14"/>
        <color theme="4"/>
        <rFont val="Roboto"/>
      </rPr>
      <t>1.3 mm</t>
    </r>
  </si>
  <si>
    <r>
      <rPr>
        <b/>
        <sz val="14"/>
        <color theme="4"/>
        <rFont val="Roboto"/>
      </rPr>
      <t xml:space="preserve">Blanco </t>
    </r>
    <r>
      <rPr>
        <sz val="14"/>
        <color theme="4"/>
        <rFont val="Roboto"/>
      </rPr>
      <t xml:space="preserve">Kuné </t>
    </r>
    <r>
      <rPr>
        <b/>
        <sz val="14"/>
        <color theme="4"/>
        <rFont val="Roboto"/>
      </rPr>
      <t>1.3 mm</t>
    </r>
  </si>
  <si>
    <r>
      <rPr>
        <b/>
        <sz val="14"/>
        <color theme="4"/>
        <rFont val="Roboto"/>
      </rPr>
      <t xml:space="preserve">Blanco </t>
    </r>
    <r>
      <rPr>
        <sz val="14"/>
        <color theme="4"/>
        <rFont val="Roboto"/>
      </rPr>
      <t xml:space="preserve">Kuné </t>
    </r>
    <r>
      <rPr>
        <b/>
        <sz val="14"/>
        <color theme="4"/>
        <rFont val="Roboto"/>
      </rPr>
      <t>1 mm</t>
    </r>
  </si>
  <si>
    <r>
      <t xml:space="preserve">LISTA </t>
    </r>
    <r>
      <rPr>
        <b/>
        <sz val="26"/>
        <color theme="5" tint="-0.249977111117893"/>
        <rFont val="Roboto"/>
      </rPr>
      <t>2021-02</t>
    </r>
  </si>
  <si>
    <t>Oro</t>
  </si>
  <si>
    <t>Plata</t>
  </si>
  <si>
    <t>Negra</t>
  </si>
  <si>
    <t>Rosa</t>
  </si>
  <si>
    <t>Celeste</t>
  </si>
  <si>
    <t>Rojo</t>
  </si>
  <si>
    <t>Verde</t>
  </si>
  <si>
    <t>Azul</t>
  </si>
  <si>
    <r>
      <rPr>
        <b/>
        <sz val="16"/>
        <color theme="7"/>
        <rFont val="Roboto"/>
      </rPr>
      <t xml:space="preserve">PRECIO </t>
    </r>
    <r>
      <rPr>
        <sz val="16"/>
        <color theme="7"/>
        <rFont val="Roboto"/>
      </rPr>
      <t>DISTRIB.</t>
    </r>
  </si>
  <si>
    <t>c/ Dcto</t>
  </si>
  <si>
    <t>Cada 5 kg</t>
  </si>
  <si>
    <r>
      <rPr>
        <b/>
        <sz val="16"/>
        <color theme="3"/>
        <rFont val="Roboto"/>
      </rPr>
      <t xml:space="preserve">PRECIO </t>
    </r>
    <r>
      <rPr>
        <sz val="16"/>
        <color theme="3"/>
        <rFont val="Roboto"/>
      </rPr>
      <t>DISTRIB.</t>
    </r>
  </si>
  <si>
    <r>
      <rPr>
        <sz val="14"/>
        <color theme="0"/>
        <rFont val="Roboto"/>
      </rPr>
      <t>c/</t>
    </r>
    <r>
      <rPr>
        <b/>
        <sz val="14"/>
        <color theme="0"/>
        <rFont val="Roboto"/>
      </rPr>
      <t xml:space="preserve"> Dcto</t>
    </r>
  </si>
  <si>
    <r>
      <rPr>
        <sz val="14"/>
        <color theme="0"/>
        <rFont val="Roboto"/>
      </rPr>
      <t xml:space="preserve">c/ </t>
    </r>
    <r>
      <rPr>
        <b/>
        <sz val="14"/>
        <color theme="0"/>
        <rFont val="Roboto"/>
      </rPr>
      <t>Dcto</t>
    </r>
  </si>
  <si>
    <r>
      <rPr>
        <b/>
        <sz val="16"/>
        <color theme="5" tint="-0.249977111117893"/>
        <rFont val="Roboto"/>
      </rPr>
      <t xml:space="preserve">PRECIO </t>
    </r>
    <r>
      <rPr>
        <sz val="16"/>
        <color theme="5" tint="-0.249977111117893"/>
        <rFont val="Roboto"/>
      </rPr>
      <t>DISTRIB.</t>
    </r>
  </si>
  <si>
    <t>Precio
cada 5 kg</t>
  </si>
  <si>
    <r>
      <rPr>
        <sz val="14"/>
        <rFont val="Roboto"/>
      </rPr>
      <t>c/</t>
    </r>
    <r>
      <rPr>
        <b/>
        <sz val="14"/>
        <rFont val="Roboto"/>
      </rPr>
      <t xml:space="preserve"> Dcto</t>
    </r>
  </si>
  <si>
    <r>
      <rPr>
        <b/>
        <sz val="16"/>
        <rFont val="Roboto"/>
      </rPr>
      <t xml:space="preserve">PRECIO </t>
    </r>
    <r>
      <rPr>
        <sz val="16"/>
        <rFont val="Roboto"/>
      </rPr>
      <t>DISTRIB.</t>
    </r>
  </si>
  <si>
    <t>Oro | Rosa | Celeste</t>
  </si>
  <si>
    <r>
      <rPr>
        <b/>
        <sz val="26"/>
        <rFont val="Roboto"/>
      </rPr>
      <t>GRAN DISTRIBUIDOR</t>
    </r>
    <r>
      <rPr>
        <sz val="26"/>
        <rFont val="Roboto"/>
      </rPr>
      <t xml:space="preserve"> - BANDEJA AITANA</t>
    </r>
  </si>
  <si>
    <r>
      <t xml:space="preserve">en </t>
    </r>
    <r>
      <rPr>
        <b/>
        <sz val="11"/>
        <rFont val="Roboto"/>
      </rPr>
      <t>3</t>
    </r>
    <r>
      <rPr>
        <sz val="11"/>
        <rFont val="Roboto"/>
      </rPr>
      <t xml:space="preserve"> colores - Paquete 25 ó 50 unidades</t>
    </r>
  </si>
  <si>
    <t>Plato laminado</t>
  </si>
  <si>
    <t>Por
bandeja</t>
  </si>
  <si>
    <t>Precio x
bandeja</t>
  </si>
</sst>
</file>

<file path=xl/styles.xml><?xml version="1.0" encoding="utf-8"?>
<styleSheet xmlns="http://schemas.openxmlformats.org/spreadsheetml/2006/main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.0000_-;\-&quot;$&quot;* #,##0.0000_-;_-&quot;$&quot;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_-* #,##0.000_-;\-* #,##0.000_-;_-* &quot;-&quot;??_-;_-@_-"/>
  </numFmts>
  <fonts count="71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1"/>
      <color theme="0" tint="-0.499984740745262"/>
      <name val="Roboto"/>
    </font>
    <font>
      <b/>
      <sz val="11"/>
      <color theme="1"/>
      <name val="Roboto"/>
    </font>
    <font>
      <sz val="11"/>
      <name val="Roboto"/>
    </font>
    <font>
      <b/>
      <sz val="14"/>
      <color theme="0"/>
      <name val="Roboto"/>
    </font>
    <font>
      <sz val="14"/>
      <color theme="0"/>
      <name val="Roboto"/>
    </font>
    <font>
      <sz val="14"/>
      <color theme="1"/>
      <name val="Roboto"/>
    </font>
    <font>
      <sz val="11"/>
      <color theme="3"/>
      <name val="Roboto"/>
    </font>
    <font>
      <sz val="11"/>
      <color theme="4"/>
      <name val="Roboto"/>
    </font>
    <font>
      <sz val="18"/>
      <color theme="4"/>
      <name val="Roboto Condensed"/>
    </font>
    <font>
      <sz val="14"/>
      <color theme="4"/>
      <name val="Roboto"/>
    </font>
    <font>
      <b/>
      <sz val="14"/>
      <color theme="4"/>
      <name val="Roboto"/>
    </font>
    <font>
      <b/>
      <sz val="10"/>
      <color theme="4"/>
      <name val="Roboto"/>
    </font>
    <font>
      <sz val="11"/>
      <color theme="4"/>
      <name val="Arial"/>
      <family val="2"/>
    </font>
    <font>
      <sz val="9"/>
      <color theme="4"/>
      <name val="Roboto"/>
    </font>
    <font>
      <b/>
      <sz val="11"/>
      <color theme="3"/>
      <name val="Roboto"/>
    </font>
    <font>
      <sz val="11"/>
      <color theme="3"/>
      <name val="Roboto Condensed"/>
    </font>
    <font>
      <b/>
      <sz val="11"/>
      <color theme="3"/>
      <name val="Roboto Condensed"/>
    </font>
    <font>
      <sz val="26"/>
      <color theme="1"/>
      <name val="Roboto"/>
    </font>
    <font>
      <b/>
      <sz val="16"/>
      <color theme="1"/>
      <name val="Roboto"/>
    </font>
    <font>
      <sz val="16"/>
      <color theme="4"/>
      <name val="Roboto"/>
    </font>
    <font>
      <b/>
      <sz val="16"/>
      <color theme="4"/>
      <name val="Roboto"/>
    </font>
    <font>
      <b/>
      <sz val="11"/>
      <name val="Roboto"/>
    </font>
    <font>
      <b/>
      <sz val="14"/>
      <color theme="5" tint="-0.249977111117893"/>
      <name val="Roboto"/>
    </font>
    <font>
      <b/>
      <sz val="26"/>
      <color theme="1"/>
      <name val="Roboto"/>
    </font>
    <font>
      <b/>
      <sz val="18"/>
      <color theme="3"/>
      <name val="Roboto"/>
    </font>
    <font>
      <sz val="11"/>
      <color theme="5" tint="-0.249977111117893"/>
      <name val="Roboto"/>
    </font>
    <font>
      <sz val="9"/>
      <color theme="5" tint="-0.249977111117893"/>
      <name val="Roboto"/>
    </font>
    <font>
      <sz val="11"/>
      <color theme="5" tint="-0.249977111117893"/>
      <name val="Arial"/>
      <family val="2"/>
    </font>
    <font>
      <b/>
      <sz val="11"/>
      <color theme="5" tint="-0.249977111117893"/>
      <name val="Roboto"/>
    </font>
    <font>
      <sz val="14"/>
      <color theme="5" tint="-0.249977111117893"/>
      <name val="Roboto"/>
    </font>
    <font>
      <b/>
      <sz val="10"/>
      <color theme="5" tint="-0.249977111117893"/>
      <name val="Roboto"/>
    </font>
    <font>
      <sz val="16"/>
      <color theme="5" tint="-0.249977111117893"/>
      <name val="Roboto"/>
    </font>
    <font>
      <b/>
      <sz val="16"/>
      <color theme="5" tint="-0.249977111117893"/>
      <name val="Roboto"/>
    </font>
    <font>
      <b/>
      <sz val="18"/>
      <color theme="5" tint="-0.249977111117893"/>
      <name val="Roboto"/>
    </font>
    <font>
      <sz val="26"/>
      <color theme="5" tint="-0.249977111117893"/>
      <name val="Roboto"/>
    </font>
    <font>
      <b/>
      <sz val="26"/>
      <color theme="5" tint="-0.249977111117893"/>
      <name val="Roboto"/>
    </font>
    <font>
      <b/>
      <sz val="14"/>
      <name val="Roboto"/>
    </font>
    <font>
      <b/>
      <sz val="14"/>
      <color theme="7"/>
      <name val="Roboto"/>
    </font>
    <font>
      <b/>
      <sz val="11"/>
      <color theme="7"/>
      <name val="Roboto"/>
    </font>
    <font>
      <sz val="11"/>
      <color theme="7"/>
      <name val="Roboto"/>
    </font>
    <font>
      <b/>
      <sz val="18"/>
      <color theme="7"/>
      <name val="Roboto"/>
    </font>
    <font>
      <sz val="16"/>
      <color theme="7"/>
      <name val="Roboto"/>
    </font>
    <font>
      <b/>
      <sz val="16"/>
      <color theme="7"/>
      <name val="Roboto"/>
    </font>
    <font>
      <sz val="14"/>
      <color theme="7"/>
      <name val="Roboto"/>
    </font>
    <font>
      <b/>
      <sz val="10"/>
      <color theme="7"/>
      <name val="Roboto"/>
    </font>
    <font>
      <sz val="11"/>
      <color theme="7"/>
      <name val="Arial"/>
      <family val="2"/>
    </font>
    <font>
      <sz val="9"/>
      <color theme="7"/>
      <name val="Roboto"/>
    </font>
    <font>
      <b/>
      <sz val="16"/>
      <name val="Roboto"/>
    </font>
    <font>
      <b/>
      <sz val="16"/>
      <color theme="3"/>
      <name val="Roboto"/>
    </font>
    <font>
      <sz val="16"/>
      <color theme="3"/>
      <name val="Roboto"/>
    </font>
    <font>
      <sz val="26"/>
      <name val="Roboto"/>
    </font>
    <font>
      <b/>
      <sz val="26"/>
      <name val="Roboto"/>
    </font>
    <font>
      <sz val="16"/>
      <name val="Roboto"/>
    </font>
    <font>
      <sz val="14"/>
      <name val="Roboto"/>
    </font>
    <font>
      <b/>
      <sz val="18"/>
      <name val="Roboto"/>
    </font>
    <font>
      <sz val="18"/>
      <name val="Roboto Condensed"/>
    </font>
    <font>
      <sz val="11"/>
      <name val="Arial"/>
      <family val="2"/>
    </font>
    <font>
      <sz val="9"/>
      <name val="Roboto"/>
    </font>
    <font>
      <sz val="11"/>
      <color theme="6" tint="-0.499984740745262"/>
      <name val="Roboto"/>
    </font>
    <font>
      <b/>
      <sz val="11"/>
      <color theme="6" tint="-0.499984740745262"/>
      <name val="Roboto"/>
    </font>
    <font>
      <sz val="11"/>
      <color theme="6"/>
      <name val="Roboto"/>
    </font>
    <font>
      <sz val="14"/>
      <color theme="6"/>
      <name val="Roboto"/>
    </font>
    <font>
      <b/>
      <sz val="14"/>
      <color theme="6"/>
      <name val="Roboto"/>
    </font>
    <font>
      <b/>
      <sz val="10"/>
      <color theme="6"/>
      <name val="Roboto"/>
    </font>
    <font>
      <sz val="8"/>
      <color theme="6"/>
      <name val="Arial"/>
      <family val="2"/>
    </font>
    <font>
      <b/>
      <sz val="11"/>
      <color theme="5" tint="-0.499984740745262"/>
      <name val="Roboto"/>
    </font>
    <font>
      <b/>
      <sz val="11"/>
      <color rgb="FF00B050"/>
      <name val="Roboto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 style="thin">
        <color theme="6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 style="thin">
        <color theme="6"/>
      </bottom>
      <diagonal/>
    </border>
    <border>
      <left/>
      <right/>
      <top style="medium">
        <color theme="6"/>
      </top>
      <bottom style="thin">
        <color theme="6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medium">
        <color theme="7" tint="0.39997558519241921"/>
      </left>
      <right style="medium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medium">
        <color theme="7" tint="0.39997558519241921"/>
      </left>
      <right style="medium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7" tint="0.39997558519241921"/>
      </left>
      <right style="medium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medium">
        <color theme="7" tint="0.3999755851924192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/>
      <right/>
      <top/>
      <bottom style="medium">
        <color theme="5"/>
      </bottom>
      <diagonal/>
    </border>
    <border>
      <left style="thin">
        <color theme="5" tint="-0.249977111117893"/>
      </left>
      <right/>
      <top style="medium">
        <color theme="5"/>
      </top>
      <bottom style="thin">
        <color theme="5" tint="-0.249977111117893"/>
      </bottom>
      <diagonal/>
    </border>
    <border>
      <left/>
      <right style="thin">
        <color theme="5"/>
      </right>
      <top style="medium">
        <color theme="5"/>
      </top>
      <bottom style="thin">
        <color theme="5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thin">
        <color theme="7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thin">
        <color theme="5" tint="-0.249977111117893"/>
      </right>
      <top style="medium">
        <color theme="5" tint="-0.249977111117893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6"/>
      </left>
      <right style="thin">
        <color theme="6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2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166" fontId="6" fillId="2" borderId="4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166" fontId="6" fillId="2" borderId="6" xfId="0" applyNumberFormat="1" applyFont="1" applyFill="1" applyBorder="1" applyAlignment="1">
      <alignment vertical="center"/>
    </xf>
    <xf numFmtId="166" fontId="6" fillId="2" borderId="8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1" fillId="2" borderId="1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vertical="center"/>
    </xf>
    <xf numFmtId="0" fontId="31" fillId="2" borderId="25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vertical="center"/>
    </xf>
    <xf numFmtId="166" fontId="6" fillId="2" borderId="27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8" fillId="6" borderId="17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 wrapText="1"/>
    </xf>
    <xf numFmtId="164" fontId="5" fillId="5" borderId="22" xfId="1" applyNumberFormat="1" applyFont="1" applyFill="1" applyBorder="1" applyAlignment="1">
      <alignment vertical="center"/>
    </xf>
    <xf numFmtId="164" fontId="5" fillId="5" borderId="16" xfId="1" applyNumberFormat="1" applyFont="1" applyFill="1" applyBorder="1" applyAlignment="1">
      <alignment vertical="center"/>
    </xf>
    <xf numFmtId="164" fontId="5" fillId="5" borderId="27" xfId="1" applyNumberFormat="1" applyFont="1" applyFill="1" applyBorder="1" applyAlignment="1">
      <alignment vertical="center"/>
    </xf>
    <xf numFmtId="164" fontId="5" fillId="5" borderId="25" xfId="1" applyNumberFormat="1" applyFont="1" applyFill="1" applyBorder="1" applyAlignment="1">
      <alignment vertical="center"/>
    </xf>
    <xf numFmtId="0" fontId="29" fillId="5" borderId="27" xfId="0" applyFont="1" applyFill="1" applyBorder="1" applyAlignment="1">
      <alignment horizontal="center" vertical="center" wrapText="1"/>
    </xf>
    <xf numFmtId="0" fontId="49" fillId="2" borderId="38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64" fontId="5" fillId="8" borderId="38" xfId="1" applyNumberFormat="1" applyFont="1" applyFill="1" applyBorder="1" applyAlignment="1">
      <alignment vertical="center"/>
    </xf>
    <xf numFmtId="166" fontId="6" fillId="2" borderId="38" xfId="0" applyNumberFormat="1" applyFont="1" applyFill="1" applyBorder="1" applyAlignment="1">
      <alignment vertical="center"/>
    </xf>
    <xf numFmtId="164" fontId="5" fillId="8" borderId="39" xfId="1" applyNumberFormat="1" applyFont="1" applyFill="1" applyBorder="1" applyAlignment="1">
      <alignment vertical="center"/>
    </xf>
    <xf numFmtId="166" fontId="6" fillId="2" borderId="39" xfId="0" applyNumberFormat="1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43" fillId="8" borderId="41" xfId="0" applyFont="1" applyFill="1" applyBorder="1" applyAlignment="1">
      <alignment horizontal="center" vertical="center" wrapText="1"/>
    </xf>
    <xf numFmtId="0" fontId="49" fillId="2" borderId="43" xfId="0" applyFont="1" applyFill="1" applyBorder="1" applyAlignment="1">
      <alignment horizontal="center" vertical="center"/>
    </xf>
    <xf numFmtId="0" fontId="42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164" fontId="5" fillId="8" borderId="43" xfId="1" applyNumberFormat="1" applyFont="1" applyFill="1" applyBorder="1" applyAlignment="1">
      <alignment vertical="center"/>
    </xf>
    <xf numFmtId="166" fontId="6" fillId="2" borderId="43" xfId="0" applyNumberFormat="1" applyFont="1" applyFill="1" applyBorder="1" applyAlignment="1">
      <alignment vertical="center"/>
    </xf>
    <xf numFmtId="0" fontId="49" fillId="2" borderId="41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164" fontId="5" fillId="8" borderId="41" xfId="1" applyNumberFormat="1" applyFont="1" applyFill="1" applyBorder="1" applyAlignment="1">
      <alignment vertical="center"/>
    </xf>
    <xf numFmtId="166" fontId="6" fillId="2" borderId="41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9" fontId="44" fillId="0" borderId="39" xfId="0" applyNumberFormat="1" applyFont="1" applyBorder="1" applyAlignment="1">
      <alignment horizontal="center" vertical="center"/>
    </xf>
    <xf numFmtId="0" fontId="8" fillId="9" borderId="39" xfId="0" applyFont="1" applyFill="1" applyBorder="1" applyAlignment="1">
      <alignment horizontal="left" vertical="center"/>
    </xf>
    <xf numFmtId="0" fontId="7" fillId="9" borderId="39" xfId="0" applyFont="1" applyFill="1" applyBorder="1" applyAlignment="1">
      <alignment vertical="center"/>
    </xf>
    <xf numFmtId="0" fontId="7" fillId="9" borderId="39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60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60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9" fontId="58" fillId="0" borderId="1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164" fontId="25" fillId="7" borderId="4" xfId="1" applyNumberFormat="1" applyFont="1" applyFill="1" applyBorder="1" applyAlignment="1">
      <alignment vertical="center"/>
    </xf>
    <xf numFmtId="164" fontId="25" fillId="7" borderId="1" xfId="1" applyNumberFormat="1" applyFont="1" applyFill="1" applyBorder="1" applyAlignment="1">
      <alignment vertical="center"/>
    </xf>
    <xf numFmtId="164" fontId="25" fillId="7" borderId="6" xfId="1" applyNumberFormat="1" applyFont="1" applyFill="1" applyBorder="1" applyAlignment="1">
      <alignment vertical="center"/>
    </xf>
    <xf numFmtId="0" fontId="60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164" fontId="25" fillId="7" borderId="8" xfId="1" applyNumberFormat="1" applyFont="1" applyFill="1" applyBorder="1" applyAlignment="1">
      <alignment vertical="center"/>
    </xf>
    <xf numFmtId="0" fontId="62" fillId="10" borderId="6" xfId="0" applyFont="1" applyFill="1" applyBorder="1" applyAlignment="1">
      <alignment horizontal="center" vertical="center" wrapText="1"/>
    </xf>
    <xf numFmtId="0" fontId="64" fillId="2" borderId="8" xfId="0" applyFont="1" applyFill="1" applyBorder="1" applyAlignment="1">
      <alignment horizontal="center" vertical="center"/>
    </xf>
    <xf numFmtId="0" fontId="64" fillId="2" borderId="4" xfId="0" applyFont="1" applyFill="1" applyBorder="1" applyAlignment="1">
      <alignment horizontal="center" vertical="center"/>
    </xf>
    <xf numFmtId="168" fontId="64" fillId="2" borderId="4" xfId="4" applyNumberFormat="1" applyFont="1" applyFill="1" applyBorder="1" applyAlignment="1">
      <alignment vertical="center"/>
    </xf>
    <xf numFmtId="167" fontId="64" fillId="2" borderId="4" xfId="4" applyNumberFormat="1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/>
    </xf>
    <xf numFmtId="168" fontId="64" fillId="2" borderId="1" xfId="4" applyNumberFormat="1" applyFont="1" applyFill="1" applyBorder="1" applyAlignment="1">
      <alignment vertical="center"/>
    </xf>
    <xf numFmtId="167" fontId="64" fillId="2" borderId="1" xfId="4" applyNumberFormat="1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center" vertical="center"/>
    </xf>
    <xf numFmtId="168" fontId="64" fillId="2" borderId="6" xfId="4" applyNumberFormat="1" applyFont="1" applyFill="1" applyBorder="1" applyAlignment="1">
      <alignment vertical="center"/>
    </xf>
    <xf numFmtId="167" fontId="64" fillId="2" borderId="6" xfId="4" applyNumberFormat="1" applyFont="1" applyFill="1" applyBorder="1" applyAlignment="1">
      <alignment horizontal="center" vertical="center"/>
    </xf>
    <xf numFmtId="168" fontId="64" fillId="2" borderId="8" xfId="4" applyNumberFormat="1" applyFont="1" applyFill="1" applyBorder="1" applyAlignment="1">
      <alignment vertical="center"/>
    </xf>
    <xf numFmtId="167" fontId="64" fillId="2" borderId="8" xfId="4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2" borderId="4" xfId="1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64" fontId="6" fillId="2" borderId="6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5" fillId="0" borderId="41" xfId="1" applyNumberFormat="1" applyFont="1" applyFill="1" applyBorder="1" applyAlignment="1">
      <alignment horizontal="center" vertical="center"/>
    </xf>
    <xf numFmtId="164" fontId="6" fillId="2" borderId="39" xfId="1" applyFont="1" applyFill="1" applyBorder="1" applyAlignment="1">
      <alignment vertical="center"/>
    </xf>
    <xf numFmtId="164" fontId="6" fillId="2" borderId="38" xfId="1" applyFont="1" applyFill="1" applyBorder="1" applyAlignment="1">
      <alignment vertical="center"/>
    </xf>
    <xf numFmtId="164" fontId="6" fillId="2" borderId="41" xfId="1" applyFont="1" applyFill="1" applyBorder="1" applyAlignment="1">
      <alignment vertical="center"/>
    </xf>
    <xf numFmtId="164" fontId="25" fillId="2" borderId="41" xfId="1" applyFont="1" applyFill="1" applyBorder="1" applyAlignment="1">
      <alignment vertical="center"/>
    </xf>
    <xf numFmtId="0" fontId="5" fillId="0" borderId="46" xfId="1" applyNumberFormat="1" applyFont="1" applyFill="1" applyBorder="1" applyAlignment="1">
      <alignment horizontal="center" vertical="center"/>
    </xf>
    <xf numFmtId="0" fontId="5" fillId="8" borderId="41" xfId="1" applyNumberFormat="1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 indent="1"/>
    </xf>
    <xf numFmtId="0" fontId="17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27" xfId="1" applyNumberFormat="1" applyFont="1" applyFill="1" applyBorder="1" applyAlignment="1">
      <alignment horizontal="center" vertical="center"/>
    </xf>
    <xf numFmtId="0" fontId="5" fillId="5" borderId="27" xfId="1" applyNumberFormat="1" applyFont="1" applyFill="1" applyBorder="1" applyAlignment="1">
      <alignment horizontal="center" vertical="center"/>
    </xf>
    <xf numFmtId="164" fontId="6" fillId="2" borderId="22" xfId="1" applyFont="1" applyFill="1" applyBorder="1" applyAlignment="1">
      <alignment vertical="center"/>
    </xf>
    <xf numFmtId="164" fontId="6" fillId="2" borderId="16" xfId="1" applyFont="1" applyFill="1" applyBorder="1" applyAlignment="1">
      <alignment vertical="center"/>
    </xf>
    <xf numFmtId="164" fontId="6" fillId="2" borderId="27" xfId="1" applyFont="1" applyFill="1" applyBorder="1" applyAlignment="1">
      <alignment vertical="center"/>
    </xf>
    <xf numFmtId="164" fontId="25" fillId="2" borderId="27" xfId="1" applyFont="1" applyFill="1" applyBorder="1" applyAlignment="1">
      <alignment vertical="center"/>
    </xf>
    <xf numFmtId="164" fontId="5" fillId="0" borderId="58" xfId="1" applyNumberFormat="1" applyFont="1" applyFill="1" applyBorder="1" applyAlignment="1">
      <alignment horizontal="center" vertical="center"/>
    </xf>
    <xf numFmtId="164" fontId="5" fillId="5" borderId="27" xfId="1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indent="1"/>
    </xf>
    <xf numFmtId="0" fontId="69" fillId="5" borderId="6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9" borderId="64" xfId="0" applyFont="1" applyFill="1" applyBorder="1" applyAlignment="1">
      <alignment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5" fillId="0" borderId="39" xfId="1" applyNumberFormat="1" applyFont="1" applyFill="1" applyBorder="1" applyAlignment="1">
      <alignment horizontal="center" vertical="center"/>
    </xf>
    <xf numFmtId="0" fontId="5" fillId="0" borderId="38" xfId="1" applyNumberFormat="1" applyFont="1" applyFill="1" applyBorder="1" applyAlignment="1">
      <alignment horizontal="center" vertical="center"/>
    </xf>
    <xf numFmtId="0" fontId="25" fillId="0" borderId="4" xfId="1" applyNumberFormat="1" applyFont="1" applyFill="1" applyBorder="1" applyAlignment="1">
      <alignment horizontal="center" vertical="center"/>
    </xf>
    <xf numFmtId="0" fontId="25" fillId="0" borderId="6" xfId="1" applyNumberFormat="1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 wrapText="1"/>
    </xf>
    <xf numFmtId="0" fontId="40" fillId="7" borderId="2" xfId="0" applyFont="1" applyFill="1" applyBorder="1" applyAlignment="1">
      <alignment horizontal="center" vertical="center" wrapText="1"/>
    </xf>
    <xf numFmtId="0" fontId="25" fillId="7" borderId="6" xfId="1" applyNumberFormat="1" applyFont="1" applyFill="1" applyBorder="1" applyAlignment="1">
      <alignment horizontal="center" vertical="center"/>
    </xf>
    <xf numFmtId="164" fontId="25" fillId="7" borderId="6" xfId="1" applyNumberFormat="1" applyFont="1" applyFill="1" applyBorder="1" applyAlignment="1">
      <alignment horizontal="center" vertical="center"/>
    </xf>
    <xf numFmtId="164" fontId="25" fillId="0" borderId="6" xfId="1" applyNumberFormat="1" applyFont="1" applyFill="1" applyBorder="1" applyAlignment="1">
      <alignment horizontal="center" vertical="center"/>
    </xf>
    <xf numFmtId="0" fontId="63" fillId="10" borderId="6" xfId="0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/>
    </xf>
    <xf numFmtId="0" fontId="70" fillId="0" borderId="4" xfId="1" applyNumberFormat="1" applyFont="1" applyFill="1" applyBorder="1" applyAlignment="1">
      <alignment horizontal="center" vertical="center"/>
    </xf>
    <xf numFmtId="0" fontId="70" fillId="0" borderId="1" xfId="1" applyNumberFormat="1" applyFont="1" applyFill="1" applyBorder="1" applyAlignment="1">
      <alignment horizontal="center" vertical="center"/>
    </xf>
    <xf numFmtId="0" fontId="70" fillId="0" borderId="6" xfId="1" applyNumberFormat="1" applyFont="1" applyFill="1" applyBorder="1" applyAlignment="1">
      <alignment horizontal="center" vertical="center"/>
    </xf>
    <xf numFmtId="164" fontId="25" fillId="2" borderId="6" xfId="1" applyFont="1" applyFill="1" applyBorder="1" applyAlignment="1">
      <alignment vertical="center"/>
    </xf>
    <xf numFmtId="0" fontId="54" fillId="0" borderId="0" xfId="0" applyFont="1" applyAlignment="1">
      <alignment horizontal="right" vertical="center" indent="1"/>
    </xf>
    <xf numFmtId="0" fontId="54" fillId="0" borderId="0" xfId="0" applyFont="1" applyAlignment="1">
      <alignment horizontal="left" vertical="center"/>
    </xf>
    <xf numFmtId="0" fontId="5" fillId="0" borderId="62" xfId="0" applyFont="1" applyBorder="1" applyAlignment="1" applyProtection="1">
      <alignment horizontal="center" vertical="center"/>
    </xf>
    <xf numFmtId="9" fontId="44" fillId="2" borderId="39" xfId="0" applyNumberFormat="1" applyFont="1" applyFill="1" applyBorder="1" applyAlignment="1">
      <alignment horizontal="center" vertical="center"/>
    </xf>
    <xf numFmtId="9" fontId="37" fillId="2" borderId="16" xfId="0" applyNumberFormat="1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164" fontId="5" fillId="3" borderId="75" xfId="1" applyNumberFormat="1" applyFont="1" applyFill="1" applyBorder="1" applyAlignment="1">
      <alignment vertical="center"/>
    </xf>
    <xf numFmtId="166" fontId="6" fillId="2" borderId="75" xfId="0" applyNumberFormat="1" applyFont="1" applyFill="1" applyBorder="1" applyAlignment="1">
      <alignment vertical="center"/>
    </xf>
    <xf numFmtId="0" fontId="25" fillId="0" borderId="75" xfId="1" applyNumberFormat="1" applyFont="1" applyFill="1" applyBorder="1" applyAlignment="1">
      <alignment horizontal="center" vertical="center"/>
    </xf>
    <xf numFmtId="164" fontId="6" fillId="2" borderId="75" xfId="1" applyFont="1" applyFill="1" applyBorder="1" applyAlignment="1">
      <alignment vertical="center"/>
    </xf>
    <xf numFmtId="0" fontId="5" fillId="0" borderId="75" xfId="1" applyNumberFormat="1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vertical="center"/>
    </xf>
    <xf numFmtId="0" fontId="7" fillId="4" borderId="75" xfId="0" applyFont="1" applyFill="1" applyBorder="1" applyAlignment="1">
      <alignment vertical="center"/>
    </xf>
    <xf numFmtId="0" fontId="7" fillId="4" borderId="75" xfId="0" applyFont="1" applyFill="1" applyBorder="1" applyAlignment="1">
      <alignment vertical="center" wrapText="1"/>
    </xf>
    <xf numFmtId="0" fontId="7" fillId="4" borderId="75" xfId="0" applyFont="1" applyFill="1" applyBorder="1" applyAlignment="1">
      <alignment horizontal="center" vertical="center" wrapText="1"/>
    </xf>
    <xf numFmtId="9" fontId="28" fillId="2" borderId="75" xfId="0" applyNumberFormat="1" applyFont="1" applyFill="1" applyBorder="1" applyAlignment="1">
      <alignment horizontal="center" vertical="center"/>
    </xf>
    <xf numFmtId="0" fontId="5" fillId="0" borderId="36" xfId="1" applyNumberFormat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vertical="center"/>
    </xf>
    <xf numFmtId="9" fontId="28" fillId="0" borderId="75" xfId="0" applyNumberFormat="1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164" fontId="5" fillId="3" borderId="76" xfId="1" applyNumberFormat="1" applyFont="1" applyFill="1" applyBorder="1" applyAlignment="1">
      <alignment vertical="center"/>
    </xf>
    <xf numFmtId="166" fontId="6" fillId="2" borderId="76" xfId="0" applyNumberFormat="1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1" fillId="3" borderId="78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25" fillId="0" borderId="76" xfId="1" applyNumberFormat="1" applyFont="1" applyFill="1" applyBorder="1" applyAlignment="1">
      <alignment horizontal="center" vertical="center"/>
    </xf>
    <xf numFmtId="164" fontId="6" fillId="2" borderId="76" xfId="1" applyFont="1" applyFill="1" applyBorder="1" applyAlignment="1">
      <alignment vertical="center"/>
    </xf>
    <xf numFmtId="0" fontId="18" fillId="3" borderId="79" xfId="0" applyFont="1" applyFill="1" applyBorder="1" applyAlignment="1">
      <alignment horizontal="center" vertical="center" wrapText="1"/>
    </xf>
    <xf numFmtId="0" fontId="5" fillId="0" borderId="76" xfId="1" applyNumberFormat="1" applyFont="1" applyFill="1" applyBorder="1" applyAlignment="1">
      <alignment horizontal="center" vertical="center"/>
    </xf>
    <xf numFmtId="0" fontId="18" fillId="3" borderId="78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164" fontId="5" fillId="3" borderId="80" xfId="1" applyNumberFormat="1" applyFont="1" applyFill="1" applyBorder="1" applyAlignment="1">
      <alignment vertical="center"/>
    </xf>
    <xf numFmtId="166" fontId="6" fillId="2" borderId="80" xfId="0" applyNumberFormat="1" applyFont="1" applyFill="1" applyBorder="1" applyAlignment="1">
      <alignment vertical="center"/>
    </xf>
    <xf numFmtId="0" fontId="16" fillId="2" borderId="78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164" fontId="5" fillId="3" borderId="78" xfId="1" applyNumberFormat="1" applyFont="1" applyFill="1" applyBorder="1" applyAlignment="1">
      <alignment vertical="center"/>
    </xf>
    <xf numFmtId="166" fontId="6" fillId="2" borderId="78" xfId="0" applyNumberFormat="1" applyFont="1" applyFill="1" applyBorder="1" applyAlignment="1">
      <alignment vertical="center"/>
    </xf>
    <xf numFmtId="0" fontId="25" fillId="0" borderId="78" xfId="1" applyNumberFormat="1" applyFont="1" applyFill="1" applyBorder="1" applyAlignment="1">
      <alignment horizontal="center" vertical="center"/>
    </xf>
    <xf numFmtId="164" fontId="6" fillId="2" borderId="78" xfId="1" applyFont="1" applyFill="1" applyBorder="1" applyAlignment="1">
      <alignment vertical="center"/>
    </xf>
    <xf numFmtId="0" fontId="5" fillId="0" borderId="78" xfId="1" applyNumberFormat="1" applyFont="1" applyFill="1" applyBorder="1" applyAlignment="1">
      <alignment horizontal="center" vertical="center"/>
    </xf>
    <xf numFmtId="0" fontId="25" fillId="3" borderId="76" xfId="1" applyNumberFormat="1" applyFont="1" applyFill="1" applyBorder="1" applyAlignment="1">
      <alignment horizontal="center" vertical="center"/>
    </xf>
    <xf numFmtId="0" fontId="5" fillId="3" borderId="76" xfId="1" applyNumberFormat="1" applyFont="1" applyFill="1" applyBorder="1" applyAlignment="1">
      <alignment horizontal="center" vertical="center"/>
    </xf>
    <xf numFmtId="0" fontId="5" fillId="3" borderId="81" xfId="1" applyNumberFormat="1" applyFont="1" applyFill="1" applyBorder="1" applyAlignment="1">
      <alignment horizontal="center" vertical="center"/>
    </xf>
    <xf numFmtId="164" fontId="6" fillId="2" borderId="82" xfId="1" applyFont="1" applyFill="1" applyBorder="1" applyAlignment="1">
      <alignment vertical="center"/>
    </xf>
    <xf numFmtId="164" fontId="6" fillId="2" borderId="83" xfId="1" applyFont="1" applyFill="1" applyBorder="1" applyAlignment="1">
      <alignment vertical="center"/>
    </xf>
    <xf numFmtId="0" fontId="5" fillId="11" borderId="81" xfId="1" applyNumberFormat="1" applyFont="1" applyFill="1" applyBorder="1" applyAlignment="1">
      <alignment horizontal="center" vertical="center"/>
    </xf>
    <xf numFmtId="0" fontId="5" fillId="11" borderId="76" xfId="1" applyNumberFormat="1" applyFont="1" applyFill="1" applyBorder="1" applyAlignment="1">
      <alignment horizontal="center" vertical="center"/>
    </xf>
    <xf numFmtId="0" fontId="43" fillId="8" borderId="47" xfId="0" applyFont="1" applyFill="1" applyBorder="1" applyAlignment="1">
      <alignment horizontal="center" vertical="center" textRotation="90"/>
    </xf>
    <xf numFmtId="0" fontId="43" fillId="8" borderId="48" xfId="0" applyFont="1" applyFill="1" applyBorder="1" applyAlignment="1">
      <alignment horizontal="center" vertical="center" textRotation="90"/>
    </xf>
    <xf numFmtId="0" fontId="43" fillId="8" borderId="49" xfId="0" applyFont="1" applyFill="1" applyBorder="1" applyAlignment="1">
      <alignment horizontal="center" vertical="center" textRotation="90"/>
    </xf>
    <xf numFmtId="0" fontId="47" fillId="2" borderId="44" xfId="0" applyFont="1" applyFill="1" applyBorder="1" applyAlignment="1">
      <alignment horizontal="center" vertical="center" textRotation="90"/>
    </xf>
    <xf numFmtId="0" fontId="47" fillId="2" borderId="45" xfId="0" applyFont="1" applyFill="1" applyBorder="1" applyAlignment="1">
      <alignment horizontal="center" vertical="center" textRotation="90"/>
    </xf>
    <xf numFmtId="0" fontId="47" fillId="2" borderId="46" xfId="0" applyFont="1" applyFill="1" applyBorder="1" applyAlignment="1">
      <alignment horizontal="center" vertical="center" textRotation="90"/>
    </xf>
    <xf numFmtId="0" fontId="48" fillId="2" borderId="43" xfId="0" applyFont="1" applyFill="1" applyBorder="1" applyAlignment="1">
      <alignment horizontal="center" vertical="center" textRotation="90" wrapText="1"/>
    </xf>
    <xf numFmtId="0" fontId="48" fillId="2" borderId="38" xfId="0" applyFont="1" applyFill="1" applyBorder="1" applyAlignment="1">
      <alignment horizontal="center" vertical="center" textRotation="90" wrapText="1"/>
    </xf>
    <xf numFmtId="0" fontId="48" fillId="2" borderId="41" xfId="0" applyFont="1" applyFill="1" applyBorder="1" applyAlignment="1">
      <alignment horizontal="center" vertical="center" textRotation="90" wrapText="1"/>
    </xf>
    <xf numFmtId="0" fontId="43" fillId="2" borderId="43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41" xfId="0" applyFont="1" applyFill="1" applyBorder="1" applyAlignment="1">
      <alignment horizontal="center" vertical="center"/>
    </xf>
    <xf numFmtId="164" fontId="25" fillId="2" borderId="50" xfId="0" applyNumberFormat="1" applyFont="1" applyFill="1" applyBorder="1" applyAlignment="1">
      <alignment horizontal="center" vertical="center"/>
    </xf>
    <xf numFmtId="164" fontId="25" fillId="2" borderId="51" xfId="0" applyNumberFormat="1" applyFont="1" applyFill="1" applyBorder="1" applyAlignment="1">
      <alignment horizontal="center" vertical="center"/>
    </xf>
    <xf numFmtId="164" fontId="25" fillId="2" borderId="52" xfId="0" applyNumberFormat="1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43" fillId="8" borderId="39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/>
    </xf>
    <xf numFmtId="164" fontId="25" fillId="2" borderId="50" xfId="1" applyFont="1" applyFill="1" applyBorder="1" applyAlignment="1">
      <alignment horizontal="center" vertical="center"/>
    </xf>
    <xf numFmtId="164" fontId="25" fillId="2" borderId="51" xfId="1" applyFont="1" applyFill="1" applyBorder="1" applyAlignment="1">
      <alignment horizontal="center" vertical="center"/>
    </xf>
    <xf numFmtId="164" fontId="25" fillId="2" borderId="52" xfId="1" applyFont="1" applyFill="1" applyBorder="1" applyAlignment="1">
      <alignment horizontal="center" vertical="center"/>
    </xf>
    <xf numFmtId="0" fontId="43" fillId="8" borderId="41" xfId="0" applyFont="1" applyFill="1" applyBorder="1" applyAlignment="1">
      <alignment horizontal="center" vertical="center" wrapText="1"/>
    </xf>
    <xf numFmtId="0" fontId="43" fillId="8" borderId="41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 textRotation="90"/>
    </xf>
    <xf numFmtId="0" fontId="47" fillId="0" borderId="45" xfId="0" applyFont="1" applyBorder="1" applyAlignment="1">
      <alignment horizontal="center" vertical="center" textRotation="90"/>
    </xf>
    <xf numFmtId="0" fontId="47" fillId="0" borderId="46" xfId="0" applyFont="1" applyBorder="1" applyAlignment="1">
      <alignment horizontal="center" vertical="center" textRotation="90"/>
    </xf>
    <xf numFmtId="0" fontId="46" fillId="0" borderId="42" xfId="0" applyFont="1" applyBorder="1" applyAlignment="1">
      <alignment horizontal="center" vertical="center"/>
    </xf>
    <xf numFmtId="0" fontId="46" fillId="2" borderId="42" xfId="0" applyFont="1" applyFill="1" applyBorder="1" applyAlignment="1">
      <alignment horizontal="center" vertical="center"/>
    </xf>
    <xf numFmtId="0" fontId="45" fillId="8" borderId="65" xfId="0" applyFont="1" applyFill="1" applyBorder="1" applyAlignment="1">
      <alignment horizontal="center" vertical="center"/>
    </xf>
    <xf numFmtId="0" fontId="45" fillId="8" borderId="66" xfId="0" applyFont="1" applyFill="1" applyBorder="1" applyAlignment="1">
      <alignment horizontal="center" vertical="center"/>
    </xf>
    <xf numFmtId="0" fontId="0" fillId="2" borderId="51" xfId="0" applyFill="1" applyBorder="1"/>
    <xf numFmtId="0" fontId="0" fillId="2" borderId="52" xfId="0" applyFill="1" applyBorder="1"/>
    <xf numFmtId="0" fontId="29" fillId="5" borderId="29" xfId="0" applyFont="1" applyFill="1" applyBorder="1" applyAlignment="1">
      <alignment horizontal="center" vertical="center" textRotation="90"/>
    </xf>
    <xf numFmtId="0" fontId="29" fillId="5" borderId="30" xfId="0" applyFont="1" applyFill="1" applyBorder="1" applyAlignment="1">
      <alignment horizontal="center" vertical="center" textRotation="90"/>
    </xf>
    <xf numFmtId="0" fontId="29" fillId="5" borderId="31" xfId="0" applyFont="1" applyFill="1" applyBorder="1" applyAlignment="1">
      <alignment horizontal="center" vertical="center" textRotation="90"/>
    </xf>
    <xf numFmtId="0" fontId="33" fillId="2" borderId="24" xfId="0" applyFont="1" applyFill="1" applyBorder="1" applyAlignment="1">
      <alignment horizontal="center" vertical="center" textRotation="90"/>
    </xf>
    <xf numFmtId="0" fontId="33" fillId="2" borderId="21" xfId="0" applyFont="1" applyFill="1" applyBorder="1" applyAlignment="1">
      <alignment horizontal="center" vertical="center" textRotation="90"/>
    </xf>
    <xf numFmtId="0" fontId="33" fillId="2" borderId="26" xfId="0" applyFont="1" applyFill="1" applyBorder="1" applyAlignment="1">
      <alignment horizontal="center" vertical="center" textRotation="90"/>
    </xf>
    <xf numFmtId="0" fontId="29" fillId="2" borderId="24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 textRotation="90" wrapText="1"/>
    </xf>
    <xf numFmtId="0" fontId="34" fillId="2" borderId="21" xfId="0" applyFont="1" applyFill="1" applyBorder="1" applyAlignment="1">
      <alignment horizontal="center" vertical="center" textRotation="90" wrapText="1"/>
    </xf>
    <xf numFmtId="0" fontId="34" fillId="2" borderId="22" xfId="0" applyFont="1" applyFill="1" applyBorder="1" applyAlignment="1">
      <alignment horizontal="center" vertical="center" textRotation="90" wrapText="1"/>
    </xf>
    <xf numFmtId="0" fontId="34" fillId="2" borderId="20" xfId="0" applyFont="1" applyFill="1" applyBorder="1" applyAlignment="1">
      <alignment horizontal="center" vertical="center" textRotation="90" wrapText="1"/>
    </xf>
    <xf numFmtId="0" fontId="34" fillId="2" borderId="26" xfId="0" applyFont="1" applyFill="1" applyBorder="1" applyAlignment="1">
      <alignment horizontal="center" vertical="center" textRotation="90" wrapText="1"/>
    </xf>
    <xf numFmtId="0" fontId="7" fillId="6" borderId="60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35" fillId="5" borderId="33" xfId="0" applyFont="1" applyFill="1" applyBorder="1" applyAlignment="1">
      <alignment horizontal="center" vertical="center"/>
    </xf>
    <xf numFmtId="0" fontId="35" fillId="5" borderId="69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29" fillId="5" borderId="74" xfId="0" applyFont="1" applyFill="1" applyBorder="1" applyAlignment="1">
      <alignment horizontal="center" vertical="center" wrapText="1"/>
    </xf>
    <xf numFmtId="0" fontId="29" fillId="5" borderId="58" xfId="0" applyFont="1" applyFill="1" applyBorder="1" applyAlignment="1">
      <alignment horizontal="center" vertical="center" wrapText="1"/>
    </xf>
    <xf numFmtId="0" fontId="29" fillId="5" borderId="74" xfId="0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34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/>
    </xf>
    <xf numFmtId="0" fontId="29" fillId="5" borderId="71" xfId="0" applyFont="1" applyFill="1" applyBorder="1" applyAlignment="1">
      <alignment horizontal="center" vertical="center"/>
    </xf>
    <xf numFmtId="0" fontId="29" fillId="5" borderId="72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52" fillId="2" borderId="75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 wrapText="1"/>
    </xf>
    <xf numFmtId="0" fontId="10" fillId="2" borderId="88" xfId="0" applyFont="1" applyFill="1" applyBorder="1" applyAlignment="1">
      <alignment horizontal="center" vertical="center" textRotation="90"/>
    </xf>
    <xf numFmtId="0" fontId="10" fillId="2" borderId="89" xfId="0" applyFont="1" applyFill="1" applyBorder="1" applyAlignment="1">
      <alignment horizontal="center" vertical="center" textRotation="90"/>
    </xf>
    <xf numFmtId="0" fontId="10" fillId="2" borderId="90" xfId="0" applyFont="1" applyFill="1" applyBorder="1" applyAlignment="1">
      <alignment horizontal="center" vertical="center" textRotation="90"/>
    </xf>
    <xf numFmtId="0" fontId="13" fillId="2" borderId="84" xfId="0" applyFont="1" applyFill="1" applyBorder="1" applyAlignment="1">
      <alignment horizontal="center" vertical="center" textRotation="90"/>
    </xf>
    <xf numFmtId="0" fontId="13" fillId="2" borderId="85" xfId="0" applyFont="1" applyFill="1" applyBorder="1" applyAlignment="1">
      <alignment horizontal="center" vertical="center" textRotation="90"/>
    </xf>
    <xf numFmtId="0" fontId="13" fillId="2" borderId="86" xfId="0" applyFont="1" applyFill="1" applyBorder="1" applyAlignment="1">
      <alignment horizontal="center" vertical="center" textRotation="90"/>
    </xf>
    <xf numFmtId="0" fontId="15" fillId="2" borderId="80" xfId="0" applyFont="1" applyFill="1" applyBorder="1" applyAlignment="1">
      <alignment horizontal="center" vertical="center" textRotation="90" wrapText="1"/>
    </xf>
    <xf numFmtId="0" fontId="15" fillId="2" borderId="75" xfId="0" applyFont="1" applyFill="1" applyBorder="1" applyAlignment="1">
      <alignment horizontal="center" vertical="center" textRotation="90" wrapText="1"/>
    </xf>
    <xf numFmtId="0" fontId="15" fillId="2" borderId="78" xfId="0" applyFont="1" applyFill="1" applyBorder="1" applyAlignment="1">
      <alignment horizontal="center" vertical="center" textRotation="90" wrapText="1"/>
    </xf>
    <xf numFmtId="0" fontId="11" fillId="2" borderId="80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 textRotation="90" wrapText="1"/>
    </xf>
    <xf numFmtId="0" fontId="11" fillId="2" borderId="76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 textRotation="90"/>
    </xf>
    <xf numFmtId="0" fontId="13" fillId="3" borderId="85" xfId="0" applyFont="1" applyFill="1" applyBorder="1" applyAlignment="1">
      <alignment horizontal="center" vertical="center" textRotation="90"/>
    </xf>
    <xf numFmtId="0" fontId="13" fillId="3" borderId="86" xfId="0" applyFont="1" applyFill="1" applyBorder="1" applyAlignment="1">
      <alignment horizontal="center" vertical="center" textRotation="90"/>
    </xf>
    <xf numFmtId="0" fontId="10" fillId="0" borderId="91" xfId="0" applyFont="1" applyBorder="1" applyAlignment="1">
      <alignment horizontal="center" vertical="center" textRotation="90"/>
    </xf>
    <xf numFmtId="0" fontId="10" fillId="0" borderId="89" xfId="0" applyFont="1" applyBorder="1" applyAlignment="1">
      <alignment horizontal="center" vertical="center" textRotation="90"/>
    </xf>
    <xf numFmtId="0" fontId="10" fillId="0" borderId="90" xfId="0" applyFont="1" applyBorder="1" applyAlignment="1">
      <alignment horizontal="center" vertical="center" textRotation="90"/>
    </xf>
    <xf numFmtId="0" fontId="13" fillId="0" borderId="92" xfId="0" applyFont="1" applyBorder="1" applyAlignment="1">
      <alignment horizontal="center" vertical="center" textRotation="90"/>
    </xf>
    <xf numFmtId="0" fontId="13" fillId="0" borderId="93" xfId="0" applyFont="1" applyBorder="1" applyAlignment="1">
      <alignment horizontal="center" vertical="center" textRotation="90"/>
    </xf>
    <xf numFmtId="0" fontId="13" fillId="0" borderId="94" xfId="0" applyFont="1" applyBorder="1" applyAlignment="1">
      <alignment horizontal="center" vertical="center" textRotation="90"/>
    </xf>
    <xf numFmtId="0" fontId="13" fillId="3" borderId="92" xfId="0" applyFont="1" applyFill="1" applyBorder="1" applyAlignment="1">
      <alignment horizontal="center" vertical="center" textRotation="90"/>
    </xf>
    <xf numFmtId="0" fontId="13" fillId="3" borderId="93" xfId="0" applyFont="1" applyFill="1" applyBorder="1" applyAlignment="1">
      <alignment horizontal="center" vertical="center" textRotation="90"/>
    </xf>
    <xf numFmtId="0" fontId="13" fillId="3" borderId="94" xfId="0" applyFont="1" applyFill="1" applyBorder="1" applyAlignment="1">
      <alignment horizontal="center" vertical="center" textRotation="90"/>
    </xf>
    <xf numFmtId="0" fontId="11" fillId="3" borderId="76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4" fillId="3" borderId="75" xfId="0" applyFont="1" applyFill="1" applyBorder="1" applyAlignment="1">
      <alignment horizontal="center" vertical="center"/>
    </xf>
    <xf numFmtId="0" fontId="23" fillId="3" borderId="75" xfId="0" applyFont="1" applyFill="1" applyBorder="1" applyAlignment="1">
      <alignment horizontal="center" vertical="center"/>
    </xf>
    <xf numFmtId="0" fontId="53" fillId="3" borderId="75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4" fillId="2" borderId="4" xfId="0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center" vertical="center"/>
    </xf>
    <xf numFmtId="0" fontId="62" fillId="10" borderId="6" xfId="0" applyFont="1" applyFill="1" applyBorder="1" applyAlignment="1">
      <alignment horizontal="center" vertical="center" wrapText="1"/>
    </xf>
    <xf numFmtId="0" fontId="62" fillId="10" borderId="6" xfId="0" applyFont="1" applyFill="1" applyBorder="1" applyAlignment="1">
      <alignment horizontal="center" vertical="center"/>
    </xf>
    <xf numFmtId="0" fontId="67" fillId="2" borderId="4" xfId="0" applyFont="1" applyFill="1" applyBorder="1" applyAlignment="1">
      <alignment horizontal="center" vertical="center" textRotation="90" wrapText="1"/>
    </xf>
    <xf numFmtId="0" fontId="68" fillId="0" borderId="1" xfId="0" applyFont="1" applyBorder="1"/>
    <xf numFmtId="0" fontId="68" fillId="0" borderId="6" xfId="0" applyFont="1" applyBorder="1"/>
    <xf numFmtId="0" fontId="67" fillId="2" borderId="5" xfId="0" applyFont="1" applyFill="1" applyBorder="1" applyAlignment="1">
      <alignment horizontal="center" vertical="center" textRotation="90" wrapText="1"/>
    </xf>
    <xf numFmtId="0" fontId="67" fillId="2" borderId="7" xfId="0" applyFont="1" applyFill="1" applyBorder="1" applyAlignment="1">
      <alignment horizontal="center" vertical="center" textRotation="90" wrapText="1"/>
    </xf>
    <xf numFmtId="0" fontId="67" fillId="2" borderId="9" xfId="0" applyFont="1" applyFill="1" applyBorder="1" applyAlignment="1">
      <alignment horizontal="center" vertical="center" textRotation="90" wrapText="1"/>
    </xf>
    <xf numFmtId="0" fontId="64" fillId="2" borderId="37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0" fontId="64" fillId="2" borderId="7" xfId="0" applyFont="1" applyFill="1" applyBorder="1" applyAlignment="1">
      <alignment horizontal="center" vertical="center"/>
    </xf>
    <xf numFmtId="9" fontId="58" fillId="0" borderId="2" xfId="0" applyNumberFormat="1" applyFont="1" applyBorder="1" applyAlignment="1">
      <alignment horizontal="center" vertical="center"/>
    </xf>
    <xf numFmtId="9" fontId="58" fillId="0" borderId="3" xfId="0" applyNumberFormat="1" applyFont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 textRotation="90"/>
    </xf>
    <xf numFmtId="0" fontId="0" fillId="10" borderId="54" xfId="0" applyFill="1" applyBorder="1"/>
    <xf numFmtId="0" fontId="0" fillId="10" borderId="55" xfId="0" applyFill="1" applyBorder="1"/>
    <xf numFmtId="0" fontId="51" fillId="0" borderId="5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40" fillId="7" borderId="4" xfId="0" applyFont="1" applyFill="1" applyBorder="1" applyAlignment="1">
      <alignment horizontal="center" vertical="center" wrapText="1"/>
    </xf>
    <xf numFmtId="0" fontId="56" fillId="10" borderId="2" xfId="0" applyFont="1" applyFill="1" applyBorder="1" applyAlignment="1">
      <alignment horizontal="center" vertical="center"/>
    </xf>
    <xf numFmtId="0" fontId="56" fillId="10" borderId="3" xfId="0" applyFont="1" applyFill="1" applyBorder="1" applyAlignment="1">
      <alignment horizontal="center" vertical="center"/>
    </xf>
    <xf numFmtId="0" fontId="65" fillId="0" borderId="36" xfId="0" applyFont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 textRotation="90"/>
    </xf>
    <xf numFmtId="0" fontId="57" fillId="7" borderId="14" xfId="0" applyFont="1" applyFill="1" applyBorder="1" applyAlignment="1">
      <alignment horizontal="center" vertical="center"/>
    </xf>
    <xf numFmtId="0" fontId="57" fillId="7" borderId="15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/>
    </xf>
  </cellXfs>
  <cellStyles count="5">
    <cellStyle name="Millares" xfId="4" builtinId="3"/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FFFFCC"/>
      <color rgb="FF66FFFF"/>
      <color rgb="FFFFCCFF"/>
      <color rgb="FFEEE1D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1</xdr:row>
      <xdr:rowOff>19050</xdr:rowOff>
    </xdr:from>
    <xdr:to>
      <xdr:col>19</xdr:col>
      <xdr:colOff>638175</xdr:colOff>
      <xdr:row>2</xdr:row>
      <xdr:rowOff>257174</xdr:rowOff>
    </xdr:to>
    <xdr:pic>
      <xdr:nvPicPr>
        <xdr:cNvPr id="2" name="1 Imagen" descr="Kuné Facebook Foto de 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9926"/>
        <a:stretch>
          <a:fillRect/>
        </a:stretch>
      </xdr:blipFill>
      <xdr:spPr>
        <a:xfrm>
          <a:off x="8791575" y="666750"/>
          <a:ext cx="1295400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9526</xdr:colOff>
      <xdr:row>1</xdr:row>
      <xdr:rowOff>1</xdr:rowOff>
    </xdr:from>
    <xdr:to>
      <xdr:col>20</xdr:col>
      <xdr:colOff>200026</xdr:colOff>
      <xdr:row>2</xdr:row>
      <xdr:rowOff>248770</xdr:rowOff>
    </xdr:to>
    <xdr:pic>
      <xdr:nvPicPr>
        <xdr:cNvPr id="2" name="1 Imagen" descr="Kuné Facebook Foto de 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77351" y="647701"/>
          <a:ext cx="1466850" cy="544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28700</xdr:colOff>
      <xdr:row>1</xdr:row>
      <xdr:rowOff>19051</xdr:rowOff>
    </xdr:from>
    <xdr:to>
      <xdr:col>20</xdr:col>
      <xdr:colOff>228600</xdr:colOff>
      <xdr:row>2</xdr:row>
      <xdr:rowOff>257175</xdr:rowOff>
    </xdr:to>
    <xdr:pic>
      <xdr:nvPicPr>
        <xdr:cNvPr id="2" name="1 Imagen" descr="Kuné Facebook Foto de 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325" y="666751"/>
          <a:ext cx="1438150" cy="533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238125</xdr:colOff>
      <xdr:row>1</xdr:row>
      <xdr:rowOff>19050</xdr:rowOff>
    </xdr:from>
    <xdr:to>
      <xdr:col>21</xdr:col>
      <xdr:colOff>323850</xdr:colOff>
      <xdr:row>2</xdr:row>
      <xdr:rowOff>254236</xdr:rowOff>
    </xdr:to>
    <xdr:pic>
      <xdr:nvPicPr>
        <xdr:cNvPr id="2" name="1 Imagen" descr="AITANA New Logo 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0381" b="15848"/>
        <a:stretch>
          <a:fillRect/>
        </a:stretch>
      </xdr:blipFill>
      <xdr:spPr>
        <a:xfrm>
          <a:off x="8734425" y="666750"/>
          <a:ext cx="1304925" cy="530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AC51"/>
  <sheetViews>
    <sheetView showGridLines="0" zoomScaleNormal="100" workbookViewId="0">
      <pane ySplit="1" topLeftCell="A2" activePane="bottomLeft" state="frozen"/>
      <selection pane="bottomLeft" activeCell="S32" sqref="S32"/>
    </sheetView>
  </sheetViews>
  <sheetFormatPr baseColWidth="10" defaultColWidth="12" defaultRowHeight="15"/>
  <cols>
    <col min="1" max="1" width="1.5" style="1" customWidth="1"/>
    <col min="2" max="2" width="4" style="1" customWidth="1"/>
    <col min="3" max="3" width="5.33203125" style="1" customWidth="1"/>
    <col min="4" max="4" width="5.83203125" style="1" customWidth="1"/>
    <col min="5" max="5" width="7.5" style="1" customWidth="1"/>
    <col min="6" max="6" width="12.83203125" style="1" customWidth="1"/>
    <col min="7" max="7" width="12" style="1" customWidth="1"/>
    <col min="8" max="8" width="8" style="1" hidden="1" customWidth="1"/>
    <col min="9" max="9" width="10.33203125" style="1" hidden="1" customWidth="1"/>
    <col min="10" max="10" width="14.5" style="1" customWidth="1"/>
    <col min="11" max="11" width="16.33203125" style="1" customWidth="1"/>
    <col min="12" max="12" width="1.33203125" style="1" customWidth="1"/>
    <col min="13" max="13" width="14.5" style="1" customWidth="1"/>
    <col min="14" max="14" width="16.33203125" style="1" customWidth="1"/>
    <col min="15" max="15" width="2.5" style="1" customWidth="1"/>
    <col min="16" max="16" width="14.5" style="1" customWidth="1"/>
    <col min="17" max="17" width="21.33203125" style="1" customWidth="1"/>
    <col min="18" max="18" width="2.5" style="1" customWidth="1"/>
    <col min="19" max="20" width="12.5" style="1" customWidth="1"/>
    <col min="21" max="21" width="12" style="1"/>
    <col min="22" max="22" width="2.83203125" style="1" customWidth="1"/>
    <col min="23" max="23" width="12" style="1"/>
    <col min="24" max="24" width="14.33203125" style="1" customWidth="1"/>
    <col min="25" max="25" width="2.5" style="1" customWidth="1"/>
    <col min="26" max="27" width="16.5" style="1" customWidth="1"/>
    <col min="28" max="16384" width="12" style="1"/>
  </cols>
  <sheetData>
    <row r="1" spans="1:29" s="3" customFormat="1" ht="51" customHeight="1" thickBot="1">
      <c r="A1" s="110" t="s">
        <v>64</v>
      </c>
      <c r="D1" s="57"/>
      <c r="E1" s="57"/>
      <c r="F1" s="57"/>
      <c r="G1" s="57"/>
      <c r="H1" s="57"/>
      <c r="I1" s="57"/>
      <c r="J1" s="57"/>
      <c r="K1" s="57"/>
      <c r="M1" s="57"/>
      <c r="N1" s="57"/>
      <c r="Q1" s="111" t="s">
        <v>151</v>
      </c>
      <c r="S1" s="4"/>
      <c r="T1" s="4"/>
      <c r="U1" s="4"/>
      <c r="V1" s="4"/>
      <c r="W1" s="4"/>
      <c r="X1" s="4"/>
      <c r="Y1" s="4"/>
      <c r="AA1" s="4"/>
      <c r="AB1" s="4"/>
      <c r="AC1" s="4"/>
    </row>
    <row r="2" spans="1:29" s="3" customFormat="1" ht="23.25" customHeight="1" thickBot="1">
      <c r="D2" s="230" t="s">
        <v>85</v>
      </c>
      <c r="E2" s="230"/>
      <c r="F2" s="230"/>
      <c r="G2" s="230"/>
      <c r="H2" s="230"/>
      <c r="I2" s="230"/>
      <c r="J2" s="230"/>
      <c r="K2" s="230"/>
      <c r="L2" s="1"/>
      <c r="M2" s="231" t="s">
        <v>166</v>
      </c>
      <c r="N2" s="232"/>
    </row>
    <row r="3" spans="1:29" ht="21.75" customHeight="1">
      <c r="D3" s="59" t="s">
        <v>82</v>
      </c>
      <c r="E3" s="60"/>
      <c r="F3" s="60"/>
      <c r="G3" s="61"/>
      <c r="H3" s="61"/>
      <c r="I3" s="61"/>
      <c r="J3" s="218" t="s">
        <v>33</v>
      </c>
      <c r="K3" s="218"/>
      <c r="M3" s="130" t="s">
        <v>167</v>
      </c>
      <c r="N3" s="150">
        <v>0.4</v>
      </c>
      <c r="O3" s="2"/>
      <c r="P3" s="218" t="s">
        <v>141</v>
      </c>
      <c r="Q3" s="218"/>
      <c r="R3" s="2"/>
    </row>
    <row r="4" spans="1:29" ht="38.25" customHeight="1" thickBot="1">
      <c r="B4" s="44"/>
      <c r="C4" s="45"/>
      <c r="D4" s="224" t="s">
        <v>22</v>
      </c>
      <c r="E4" s="225"/>
      <c r="F4" s="46" t="s">
        <v>25</v>
      </c>
      <c r="G4" s="225" t="s">
        <v>0</v>
      </c>
      <c r="H4" s="225"/>
      <c r="I4" s="46" t="s">
        <v>5</v>
      </c>
      <c r="J4" s="46" t="s">
        <v>3</v>
      </c>
      <c r="K4" s="46" t="s">
        <v>2</v>
      </c>
      <c r="M4" s="46" t="s">
        <v>34</v>
      </c>
      <c r="N4" s="46" t="s">
        <v>2</v>
      </c>
      <c r="P4" s="109" t="s">
        <v>149</v>
      </c>
      <c r="Q4" s="109" t="s">
        <v>146</v>
      </c>
      <c r="S4" s="109" t="s">
        <v>158</v>
      </c>
      <c r="T4" s="109" t="s">
        <v>159</v>
      </c>
    </row>
    <row r="5" spans="1:29" ht="15.75" customHeight="1">
      <c r="B5" s="203" t="s">
        <v>86</v>
      </c>
      <c r="C5" s="206" t="s">
        <v>83</v>
      </c>
      <c r="D5" s="209" t="s">
        <v>58</v>
      </c>
      <c r="E5" s="212" t="s">
        <v>75</v>
      </c>
      <c r="F5" s="47" t="s">
        <v>65</v>
      </c>
      <c r="G5" s="48" t="s">
        <v>104</v>
      </c>
      <c r="H5" s="49">
        <v>50</v>
      </c>
      <c r="I5" s="49"/>
      <c r="J5" s="50">
        <v>3.7</v>
      </c>
      <c r="K5" s="51">
        <f>J5*100</f>
        <v>370</v>
      </c>
      <c r="M5" s="42">
        <f t="shared" ref="M5:M14" si="0">J5-(J5*$N$3)</f>
        <v>2.2199999999999998</v>
      </c>
      <c r="N5" s="43">
        <f t="shared" ref="N5:N14" si="1">M5*50</f>
        <v>110.99999999999999</v>
      </c>
      <c r="P5" s="132">
        <f>SUM(S5:T5)</f>
        <v>0</v>
      </c>
      <c r="Q5" s="103">
        <f t="shared" ref="Q5:Q14" si="2">P5*N5</f>
        <v>0</v>
      </c>
      <c r="S5" s="132"/>
      <c r="T5" s="132"/>
    </row>
    <row r="6" spans="1:29" ht="15.75" customHeight="1">
      <c r="B6" s="204"/>
      <c r="C6" s="207"/>
      <c r="D6" s="210"/>
      <c r="E6" s="213"/>
      <c r="F6" s="37" t="s">
        <v>66</v>
      </c>
      <c r="G6" s="38" t="s">
        <v>18</v>
      </c>
      <c r="H6" s="39">
        <v>50</v>
      </c>
      <c r="I6" s="39"/>
      <c r="J6" s="40">
        <v>8.1</v>
      </c>
      <c r="K6" s="41">
        <f t="shared" ref="K6:K14" si="3">J6*100</f>
        <v>810</v>
      </c>
      <c r="M6" s="40">
        <f t="shared" si="0"/>
        <v>4.8599999999999994</v>
      </c>
      <c r="N6" s="41">
        <f t="shared" si="1"/>
        <v>242.99999999999997</v>
      </c>
      <c r="P6" s="133">
        <f t="shared" ref="P6:P14" si="4">SUM(S6:T6)</f>
        <v>0</v>
      </c>
      <c r="Q6" s="104">
        <f t="shared" si="2"/>
        <v>0</v>
      </c>
      <c r="S6" s="133"/>
      <c r="T6" s="133"/>
    </row>
    <row r="7" spans="1:29" ht="15.75" customHeight="1">
      <c r="B7" s="204"/>
      <c r="C7" s="207"/>
      <c r="D7" s="210"/>
      <c r="E7" s="213"/>
      <c r="F7" s="37" t="s">
        <v>67</v>
      </c>
      <c r="G7" s="38" t="s">
        <v>77</v>
      </c>
      <c r="H7" s="39">
        <v>50</v>
      </c>
      <c r="I7" s="39"/>
      <c r="J7" s="40">
        <v>7.6</v>
      </c>
      <c r="K7" s="41">
        <f t="shared" si="3"/>
        <v>760</v>
      </c>
      <c r="M7" s="40">
        <f t="shared" si="0"/>
        <v>4.5599999999999996</v>
      </c>
      <c r="N7" s="41">
        <f t="shared" si="1"/>
        <v>227.99999999999997</v>
      </c>
      <c r="P7" s="133">
        <f t="shared" si="4"/>
        <v>0</v>
      </c>
      <c r="Q7" s="104">
        <f t="shared" si="2"/>
        <v>0</v>
      </c>
      <c r="S7" s="133"/>
      <c r="T7" s="133"/>
    </row>
    <row r="8" spans="1:29" ht="15.75" customHeight="1">
      <c r="B8" s="204"/>
      <c r="C8" s="207"/>
      <c r="D8" s="210"/>
      <c r="E8" s="213"/>
      <c r="F8" s="37" t="s">
        <v>68</v>
      </c>
      <c r="G8" s="38" t="s">
        <v>19</v>
      </c>
      <c r="H8" s="39">
        <v>50</v>
      </c>
      <c r="I8" s="39"/>
      <c r="J8" s="40">
        <v>10.199999999999999</v>
      </c>
      <c r="K8" s="41">
        <f t="shared" si="3"/>
        <v>1019.9999999999999</v>
      </c>
      <c r="M8" s="40">
        <f t="shared" si="0"/>
        <v>6.1199999999999992</v>
      </c>
      <c r="N8" s="41">
        <f t="shared" ref="N8:N13" si="5">M8*50</f>
        <v>305.99999999999994</v>
      </c>
      <c r="P8" s="133">
        <f t="shared" si="4"/>
        <v>0</v>
      </c>
      <c r="Q8" s="104">
        <f t="shared" si="2"/>
        <v>0</v>
      </c>
      <c r="S8" s="133"/>
      <c r="T8" s="133"/>
    </row>
    <row r="9" spans="1:29" ht="15.75" customHeight="1">
      <c r="B9" s="204"/>
      <c r="C9" s="207"/>
      <c r="D9" s="210"/>
      <c r="E9" s="213"/>
      <c r="F9" s="37" t="s">
        <v>69</v>
      </c>
      <c r="G9" s="38" t="s">
        <v>78</v>
      </c>
      <c r="H9" s="39">
        <v>50</v>
      </c>
      <c r="I9" s="39"/>
      <c r="J9" s="40">
        <v>11.9</v>
      </c>
      <c r="K9" s="41">
        <f t="shared" si="3"/>
        <v>1190</v>
      </c>
      <c r="M9" s="40">
        <f t="shared" si="0"/>
        <v>7.14</v>
      </c>
      <c r="N9" s="41">
        <f t="shared" si="5"/>
        <v>357</v>
      </c>
      <c r="P9" s="133">
        <f t="shared" si="4"/>
        <v>1</v>
      </c>
      <c r="Q9" s="104">
        <f t="shared" si="2"/>
        <v>357</v>
      </c>
      <c r="S9" s="133">
        <v>1</v>
      </c>
      <c r="T9" s="133"/>
    </row>
    <row r="10" spans="1:29" ht="15.75" customHeight="1">
      <c r="B10" s="204"/>
      <c r="C10" s="207"/>
      <c r="D10" s="210"/>
      <c r="E10" s="213"/>
      <c r="F10" s="37" t="s">
        <v>70</v>
      </c>
      <c r="G10" s="38" t="s">
        <v>79</v>
      </c>
      <c r="H10" s="39">
        <v>50</v>
      </c>
      <c r="I10" s="39"/>
      <c r="J10" s="40">
        <v>12.9</v>
      </c>
      <c r="K10" s="41">
        <f t="shared" si="3"/>
        <v>1290</v>
      </c>
      <c r="M10" s="40">
        <f t="shared" si="0"/>
        <v>7.74</v>
      </c>
      <c r="N10" s="41">
        <f t="shared" si="5"/>
        <v>387</v>
      </c>
      <c r="P10" s="133">
        <f t="shared" si="4"/>
        <v>0</v>
      </c>
      <c r="Q10" s="104">
        <f t="shared" si="2"/>
        <v>0</v>
      </c>
      <c r="S10" s="133"/>
      <c r="T10" s="133"/>
    </row>
    <row r="11" spans="1:29" ht="15.75" customHeight="1">
      <c r="B11" s="204"/>
      <c r="C11" s="207"/>
      <c r="D11" s="210"/>
      <c r="E11" s="213"/>
      <c r="F11" s="37" t="s">
        <v>71</v>
      </c>
      <c r="G11" s="38" t="s">
        <v>56</v>
      </c>
      <c r="H11" s="39">
        <v>50</v>
      </c>
      <c r="I11" s="39"/>
      <c r="J11" s="40">
        <v>17.899999999999999</v>
      </c>
      <c r="K11" s="41">
        <f t="shared" si="3"/>
        <v>1789.9999999999998</v>
      </c>
      <c r="M11" s="40">
        <f t="shared" si="0"/>
        <v>10.739999999999998</v>
      </c>
      <c r="N11" s="41">
        <f t="shared" si="5"/>
        <v>536.99999999999989</v>
      </c>
      <c r="P11" s="133">
        <f t="shared" si="4"/>
        <v>0</v>
      </c>
      <c r="Q11" s="104">
        <f t="shared" si="2"/>
        <v>0</v>
      </c>
      <c r="S11" s="133"/>
      <c r="T11" s="133"/>
    </row>
    <row r="12" spans="1:29" ht="15.75" customHeight="1">
      <c r="B12" s="204"/>
      <c r="C12" s="207"/>
      <c r="D12" s="210"/>
      <c r="E12" s="213"/>
      <c r="F12" s="37" t="s">
        <v>72</v>
      </c>
      <c r="G12" s="38" t="s">
        <v>80</v>
      </c>
      <c r="H12" s="39">
        <v>50</v>
      </c>
      <c r="I12" s="39"/>
      <c r="J12" s="40">
        <v>23.8</v>
      </c>
      <c r="K12" s="41">
        <f t="shared" si="3"/>
        <v>2380</v>
      </c>
      <c r="M12" s="40">
        <f t="shared" si="0"/>
        <v>14.28</v>
      </c>
      <c r="N12" s="41">
        <f t="shared" si="5"/>
        <v>714</v>
      </c>
      <c r="P12" s="133">
        <f t="shared" si="4"/>
        <v>0</v>
      </c>
      <c r="Q12" s="104">
        <f t="shared" si="2"/>
        <v>0</v>
      </c>
      <c r="S12" s="133"/>
      <c r="T12" s="133"/>
    </row>
    <row r="13" spans="1:29" ht="15.75" customHeight="1">
      <c r="B13" s="204"/>
      <c r="C13" s="207"/>
      <c r="D13" s="210"/>
      <c r="E13" s="213"/>
      <c r="F13" s="37" t="s">
        <v>73</v>
      </c>
      <c r="G13" s="38" t="s">
        <v>1</v>
      </c>
      <c r="H13" s="39">
        <v>50</v>
      </c>
      <c r="I13" s="39"/>
      <c r="J13" s="40">
        <v>24.5</v>
      </c>
      <c r="K13" s="41">
        <f t="shared" si="3"/>
        <v>2450</v>
      </c>
      <c r="M13" s="40">
        <f t="shared" si="0"/>
        <v>14.7</v>
      </c>
      <c r="N13" s="41">
        <f t="shared" si="5"/>
        <v>735</v>
      </c>
      <c r="P13" s="133">
        <f t="shared" si="4"/>
        <v>0</v>
      </c>
      <c r="Q13" s="104">
        <f t="shared" si="2"/>
        <v>0</v>
      </c>
      <c r="S13" s="133"/>
      <c r="T13" s="133"/>
    </row>
    <row r="14" spans="1:29" ht="15.75" customHeight="1" thickBot="1">
      <c r="B14" s="205"/>
      <c r="C14" s="208"/>
      <c r="D14" s="211"/>
      <c r="E14" s="214"/>
      <c r="F14" s="52" t="s">
        <v>74</v>
      </c>
      <c r="G14" s="53" t="s">
        <v>81</v>
      </c>
      <c r="H14" s="54">
        <v>50</v>
      </c>
      <c r="I14" s="54"/>
      <c r="J14" s="55">
        <v>26.3</v>
      </c>
      <c r="K14" s="56">
        <f t="shared" si="3"/>
        <v>2630</v>
      </c>
      <c r="M14" s="55">
        <f t="shared" si="0"/>
        <v>15.78</v>
      </c>
      <c r="N14" s="56">
        <f t="shared" si="1"/>
        <v>789</v>
      </c>
      <c r="P14" s="102">
        <f t="shared" si="4"/>
        <v>0</v>
      </c>
      <c r="Q14" s="105">
        <f t="shared" si="2"/>
        <v>0</v>
      </c>
      <c r="S14" s="102"/>
      <c r="T14" s="102"/>
    </row>
    <row r="15" spans="1:29" ht="15.75" thickBot="1">
      <c r="F15" s="219" t="s">
        <v>84</v>
      </c>
      <c r="G15" s="219"/>
      <c r="H15" s="219"/>
      <c r="I15" s="219"/>
      <c r="J15" s="219"/>
      <c r="K15" s="219"/>
      <c r="P15" s="108">
        <f>SUM(P5:P14)</f>
        <v>1</v>
      </c>
      <c r="Q15" s="106">
        <f>SUM(Q5:Q14)</f>
        <v>357</v>
      </c>
      <c r="S15" s="108">
        <f t="shared" ref="S15:T15" si="6">SUM(S5:S14)</f>
        <v>1</v>
      </c>
      <c r="T15" s="108">
        <f t="shared" si="6"/>
        <v>0</v>
      </c>
    </row>
    <row r="16" spans="1:29" ht="15.75" thickBot="1">
      <c r="F16" s="220" t="s">
        <v>76</v>
      </c>
      <c r="G16" s="220"/>
      <c r="H16" s="220"/>
      <c r="I16" s="220"/>
      <c r="J16" s="220"/>
      <c r="K16" s="220"/>
      <c r="O16" s="100"/>
      <c r="P16" s="107" t="s">
        <v>144</v>
      </c>
      <c r="Q16" s="105">
        <f>Q15*21%</f>
        <v>74.97</v>
      </c>
      <c r="R16" s="100"/>
    </row>
    <row r="17" spans="2:18" ht="15.75" thickBot="1">
      <c r="F17" s="101"/>
      <c r="G17" s="101"/>
      <c r="H17" s="101"/>
      <c r="I17" s="101"/>
      <c r="J17" s="101"/>
      <c r="K17" s="101"/>
      <c r="P17" s="108" t="s">
        <v>145</v>
      </c>
      <c r="Q17" s="106">
        <f>SUM(Q15:Q16)</f>
        <v>431.97</v>
      </c>
    </row>
    <row r="18" spans="2:18" ht="15.75" thickBot="1"/>
    <row r="19" spans="2:18" s="3" customFormat="1" ht="23.25" customHeight="1" thickBot="1">
      <c r="D19" s="230" t="s">
        <v>91</v>
      </c>
      <c r="E19" s="230"/>
      <c r="F19" s="230"/>
      <c r="G19" s="230"/>
      <c r="H19" s="230"/>
      <c r="I19" s="230"/>
      <c r="J19" s="230"/>
      <c r="K19" s="230"/>
      <c r="L19" s="1"/>
      <c r="M19" s="231" t="s">
        <v>166</v>
      </c>
      <c r="N19" s="232"/>
    </row>
    <row r="20" spans="2:18" ht="21.75" customHeight="1">
      <c r="D20" s="59" t="s">
        <v>100</v>
      </c>
      <c r="E20" s="60"/>
      <c r="F20" s="60"/>
      <c r="G20" s="61"/>
      <c r="H20" s="61"/>
      <c r="I20" s="61"/>
      <c r="J20" s="218" t="s">
        <v>33</v>
      </c>
      <c r="K20" s="218"/>
      <c r="M20" s="131" t="s">
        <v>167</v>
      </c>
      <c r="N20" s="150">
        <v>0.4</v>
      </c>
      <c r="O20" s="2"/>
      <c r="P20" s="218" t="s">
        <v>141</v>
      </c>
      <c r="Q20" s="218"/>
      <c r="R20" s="2"/>
    </row>
    <row r="21" spans="2:18" ht="38.25" customHeight="1" thickBot="1">
      <c r="B21" s="44"/>
      <c r="C21" s="45"/>
      <c r="D21" s="224" t="s">
        <v>22</v>
      </c>
      <c r="E21" s="225"/>
      <c r="F21" s="46" t="s">
        <v>25</v>
      </c>
      <c r="G21" s="225" t="s">
        <v>0</v>
      </c>
      <c r="H21" s="225"/>
      <c r="I21" s="46" t="s">
        <v>5</v>
      </c>
      <c r="J21" s="46" t="s">
        <v>148</v>
      </c>
      <c r="K21" s="46" t="s">
        <v>173</v>
      </c>
      <c r="M21" s="46" t="s">
        <v>147</v>
      </c>
      <c r="N21" s="46" t="s">
        <v>168</v>
      </c>
      <c r="P21" s="109" t="s">
        <v>150</v>
      </c>
      <c r="Q21" s="109" t="s">
        <v>146</v>
      </c>
    </row>
    <row r="22" spans="2:18" ht="15.75" customHeight="1">
      <c r="B22" s="203" t="s">
        <v>88</v>
      </c>
      <c r="C22" s="206" t="s">
        <v>87</v>
      </c>
      <c r="D22" s="209" t="s">
        <v>58</v>
      </c>
      <c r="E22" s="212" t="s">
        <v>89</v>
      </c>
      <c r="F22" s="47" t="s">
        <v>65</v>
      </c>
      <c r="G22" s="48" t="s">
        <v>104</v>
      </c>
      <c r="H22" s="49">
        <v>50</v>
      </c>
      <c r="I22" s="49"/>
      <c r="J22" s="50">
        <v>185.32405740000002</v>
      </c>
      <c r="K22" s="221">
        <f>+J22</f>
        <v>185.32405740000002</v>
      </c>
      <c r="M22" s="42">
        <f t="shared" ref="M22:M31" si="7">J22-(J22*$N$3)</f>
        <v>111.19443444000001</v>
      </c>
      <c r="N22" s="215">
        <f>+M22</f>
        <v>111.19443444000001</v>
      </c>
      <c r="P22" s="132">
        <v>0</v>
      </c>
      <c r="Q22" s="103">
        <f t="shared" ref="Q22:Q31" si="8">P22*M22</f>
        <v>0</v>
      </c>
    </row>
    <row r="23" spans="2:18" ht="15.75" customHeight="1">
      <c r="B23" s="204"/>
      <c r="C23" s="207"/>
      <c r="D23" s="210"/>
      <c r="E23" s="213"/>
      <c r="F23" s="37" t="s">
        <v>66</v>
      </c>
      <c r="G23" s="38" t="s">
        <v>18</v>
      </c>
      <c r="H23" s="39">
        <v>50</v>
      </c>
      <c r="I23" s="39"/>
      <c r="J23" s="40">
        <v>185.32405740000002</v>
      </c>
      <c r="K23" s="222"/>
      <c r="M23" s="40">
        <f t="shared" si="7"/>
        <v>111.19443444000001</v>
      </c>
      <c r="N23" s="233"/>
      <c r="P23" s="133">
        <v>0</v>
      </c>
      <c r="Q23" s="104">
        <f t="shared" si="8"/>
        <v>0</v>
      </c>
    </row>
    <row r="24" spans="2:18" ht="15.75" customHeight="1">
      <c r="B24" s="204"/>
      <c r="C24" s="207"/>
      <c r="D24" s="210"/>
      <c r="E24" s="213"/>
      <c r="F24" s="37" t="s">
        <v>67</v>
      </c>
      <c r="G24" s="38" t="s">
        <v>77</v>
      </c>
      <c r="H24" s="39">
        <v>50</v>
      </c>
      <c r="I24" s="39"/>
      <c r="J24" s="40">
        <v>185.32405740000002</v>
      </c>
      <c r="K24" s="222"/>
      <c r="M24" s="40">
        <f t="shared" si="7"/>
        <v>111.19443444000001</v>
      </c>
      <c r="N24" s="233"/>
      <c r="P24" s="133">
        <v>0</v>
      </c>
      <c r="Q24" s="104">
        <f t="shared" si="8"/>
        <v>0</v>
      </c>
    </row>
    <row r="25" spans="2:18" ht="15.75" customHeight="1">
      <c r="B25" s="204"/>
      <c r="C25" s="207"/>
      <c r="D25" s="210"/>
      <c r="E25" s="213"/>
      <c r="F25" s="37" t="s">
        <v>68</v>
      </c>
      <c r="G25" s="38" t="s">
        <v>19</v>
      </c>
      <c r="H25" s="39">
        <v>50</v>
      </c>
      <c r="I25" s="39"/>
      <c r="J25" s="40">
        <v>185.32405740000002</v>
      </c>
      <c r="K25" s="222"/>
      <c r="M25" s="40">
        <f t="shared" si="7"/>
        <v>111.19443444000001</v>
      </c>
      <c r="N25" s="233"/>
      <c r="P25" s="133">
        <v>0</v>
      </c>
      <c r="Q25" s="104">
        <f t="shared" si="8"/>
        <v>0</v>
      </c>
    </row>
    <row r="26" spans="2:18" ht="15.75" customHeight="1">
      <c r="B26" s="204"/>
      <c r="C26" s="207"/>
      <c r="D26" s="210"/>
      <c r="E26" s="213"/>
      <c r="F26" s="37" t="s">
        <v>69</v>
      </c>
      <c r="G26" s="38" t="s">
        <v>78</v>
      </c>
      <c r="H26" s="39">
        <v>50</v>
      </c>
      <c r="I26" s="39"/>
      <c r="J26" s="40">
        <v>185.32405740000002</v>
      </c>
      <c r="K26" s="222"/>
      <c r="M26" s="40">
        <f t="shared" si="7"/>
        <v>111.19443444000001</v>
      </c>
      <c r="N26" s="233"/>
      <c r="P26" s="133">
        <v>0</v>
      </c>
      <c r="Q26" s="104">
        <f t="shared" si="8"/>
        <v>0</v>
      </c>
    </row>
    <row r="27" spans="2:18" ht="15.75" customHeight="1">
      <c r="B27" s="204"/>
      <c r="C27" s="207"/>
      <c r="D27" s="210"/>
      <c r="E27" s="213"/>
      <c r="F27" s="37" t="s">
        <v>70</v>
      </c>
      <c r="G27" s="38" t="s">
        <v>79</v>
      </c>
      <c r="H27" s="39">
        <v>50</v>
      </c>
      <c r="I27" s="39"/>
      <c r="J27" s="40">
        <v>185.32405740000002</v>
      </c>
      <c r="K27" s="222"/>
      <c r="M27" s="40">
        <f t="shared" si="7"/>
        <v>111.19443444000001</v>
      </c>
      <c r="N27" s="233"/>
      <c r="P27" s="133">
        <v>0</v>
      </c>
      <c r="Q27" s="104">
        <f t="shared" si="8"/>
        <v>0</v>
      </c>
    </row>
    <row r="28" spans="2:18" ht="15.75" customHeight="1">
      <c r="B28" s="204"/>
      <c r="C28" s="207"/>
      <c r="D28" s="210"/>
      <c r="E28" s="213"/>
      <c r="F28" s="37" t="s">
        <v>71</v>
      </c>
      <c r="G28" s="38" t="s">
        <v>56</v>
      </c>
      <c r="H28" s="39">
        <v>50</v>
      </c>
      <c r="I28" s="39"/>
      <c r="J28" s="40">
        <v>185.32405740000002</v>
      </c>
      <c r="K28" s="222"/>
      <c r="M28" s="40">
        <f t="shared" si="7"/>
        <v>111.19443444000001</v>
      </c>
      <c r="N28" s="233"/>
      <c r="P28" s="133">
        <v>0</v>
      </c>
      <c r="Q28" s="104">
        <f t="shared" si="8"/>
        <v>0</v>
      </c>
    </row>
    <row r="29" spans="2:18" ht="15.75" customHeight="1">
      <c r="B29" s="204"/>
      <c r="C29" s="207"/>
      <c r="D29" s="210"/>
      <c r="E29" s="213"/>
      <c r="F29" s="37" t="s">
        <v>72</v>
      </c>
      <c r="G29" s="38" t="s">
        <v>80</v>
      </c>
      <c r="H29" s="39">
        <v>50</v>
      </c>
      <c r="I29" s="39"/>
      <c r="J29" s="40">
        <v>185.32405740000002</v>
      </c>
      <c r="K29" s="222"/>
      <c r="M29" s="40">
        <f t="shared" si="7"/>
        <v>111.19443444000001</v>
      </c>
      <c r="N29" s="233"/>
      <c r="P29" s="133">
        <v>0</v>
      </c>
      <c r="Q29" s="104">
        <f t="shared" si="8"/>
        <v>0</v>
      </c>
    </row>
    <row r="30" spans="2:18" ht="15.75" customHeight="1">
      <c r="B30" s="204"/>
      <c r="C30" s="207"/>
      <c r="D30" s="210"/>
      <c r="E30" s="213"/>
      <c r="F30" s="37" t="s">
        <v>73</v>
      </c>
      <c r="G30" s="38" t="s">
        <v>1</v>
      </c>
      <c r="H30" s="39">
        <v>50</v>
      </c>
      <c r="I30" s="39"/>
      <c r="J30" s="40">
        <v>185.32405740000002</v>
      </c>
      <c r="K30" s="222"/>
      <c r="M30" s="40">
        <f t="shared" si="7"/>
        <v>111.19443444000001</v>
      </c>
      <c r="N30" s="233"/>
      <c r="P30" s="133">
        <v>0</v>
      </c>
      <c r="Q30" s="104">
        <f t="shared" si="8"/>
        <v>0</v>
      </c>
    </row>
    <row r="31" spans="2:18" ht="15.75" customHeight="1" thickBot="1">
      <c r="B31" s="205"/>
      <c r="C31" s="208"/>
      <c r="D31" s="211"/>
      <c r="E31" s="214"/>
      <c r="F31" s="52" t="s">
        <v>74</v>
      </c>
      <c r="G31" s="53" t="s">
        <v>81</v>
      </c>
      <c r="H31" s="54">
        <v>50</v>
      </c>
      <c r="I31" s="54"/>
      <c r="J31" s="55">
        <v>185.32405740000002</v>
      </c>
      <c r="K31" s="223"/>
      <c r="M31" s="55">
        <f t="shared" si="7"/>
        <v>111.19443444000001</v>
      </c>
      <c r="N31" s="234"/>
      <c r="P31" s="102">
        <v>0</v>
      </c>
      <c r="Q31" s="105">
        <f t="shared" si="8"/>
        <v>0</v>
      </c>
    </row>
    <row r="32" spans="2:18" ht="15.75" thickBot="1">
      <c r="F32" s="219" t="s">
        <v>84</v>
      </c>
      <c r="G32" s="219"/>
      <c r="H32" s="219"/>
      <c r="I32" s="219"/>
      <c r="J32" s="219"/>
      <c r="K32" s="219"/>
      <c r="P32" s="108">
        <f>SUM(P22:P31)</f>
        <v>0</v>
      </c>
      <c r="Q32" s="106">
        <f>SUM(Q22:Q31)</f>
        <v>0</v>
      </c>
    </row>
    <row r="33" spans="2:18" ht="15.75" thickBot="1">
      <c r="F33" s="220" t="s">
        <v>94</v>
      </c>
      <c r="G33" s="220"/>
      <c r="H33" s="220"/>
      <c r="I33" s="220"/>
      <c r="J33" s="220"/>
      <c r="K33" s="220"/>
      <c r="P33" s="107" t="s">
        <v>144</v>
      </c>
      <c r="Q33" s="105">
        <f>Q32*21%</f>
        <v>0</v>
      </c>
    </row>
    <row r="34" spans="2:18" ht="15.75" thickBot="1">
      <c r="P34" s="108" t="s">
        <v>145</v>
      </c>
      <c r="Q34" s="106">
        <f>SUM(Q32:Q33)</f>
        <v>0</v>
      </c>
    </row>
    <row r="35" spans="2:18" ht="15.75" thickBot="1"/>
    <row r="36" spans="2:18" s="3" customFormat="1" ht="23.25" customHeight="1" thickBot="1">
      <c r="D36" s="229" t="s">
        <v>92</v>
      </c>
      <c r="E36" s="229"/>
      <c r="F36" s="229"/>
      <c r="G36" s="229"/>
      <c r="H36" s="229"/>
      <c r="I36" s="229"/>
      <c r="J36" s="229"/>
      <c r="K36" s="229"/>
      <c r="L36" s="1"/>
      <c r="M36" s="231" t="s">
        <v>166</v>
      </c>
      <c r="N36" s="232"/>
    </row>
    <row r="37" spans="2:18" ht="21.75" customHeight="1">
      <c r="D37" s="59" t="s">
        <v>101</v>
      </c>
      <c r="E37" s="60"/>
      <c r="F37" s="60"/>
      <c r="G37" s="61"/>
      <c r="H37" s="61"/>
      <c r="I37" s="61"/>
      <c r="J37" s="218" t="s">
        <v>33</v>
      </c>
      <c r="K37" s="218"/>
      <c r="M37" s="131" t="s">
        <v>167</v>
      </c>
      <c r="N37" s="58">
        <v>0.4</v>
      </c>
      <c r="O37" s="2"/>
      <c r="P37" s="218" t="s">
        <v>141</v>
      </c>
      <c r="Q37" s="218"/>
      <c r="R37" s="2"/>
    </row>
    <row r="38" spans="2:18" ht="38.25" customHeight="1" thickBot="1">
      <c r="B38" s="44"/>
      <c r="C38" s="45"/>
      <c r="D38" s="224" t="s">
        <v>22</v>
      </c>
      <c r="E38" s="225"/>
      <c r="F38" s="46" t="s">
        <v>25</v>
      </c>
      <c r="G38" s="225" t="s">
        <v>0</v>
      </c>
      <c r="H38" s="225"/>
      <c r="I38" s="46" t="s">
        <v>5</v>
      </c>
      <c r="J38" s="46" t="s">
        <v>148</v>
      </c>
      <c r="K38" s="46" t="s">
        <v>173</v>
      </c>
      <c r="M38" s="46" t="s">
        <v>147</v>
      </c>
      <c r="N38" s="46" t="s">
        <v>168</v>
      </c>
      <c r="P38" s="109" t="s">
        <v>150</v>
      </c>
      <c r="Q38" s="109" t="s">
        <v>146</v>
      </c>
    </row>
    <row r="39" spans="2:18" ht="15.75" customHeight="1">
      <c r="B39" s="203" t="s">
        <v>90</v>
      </c>
      <c r="C39" s="226" t="s">
        <v>102</v>
      </c>
      <c r="D39" s="209" t="s">
        <v>58</v>
      </c>
      <c r="E39" s="212" t="s">
        <v>89</v>
      </c>
      <c r="F39" s="47" t="s">
        <v>65</v>
      </c>
      <c r="G39" s="48" t="s">
        <v>104</v>
      </c>
      <c r="H39" s="49">
        <v>50</v>
      </c>
      <c r="I39" s="49"/>
      <c r="J39" s="50">
        <v>256.60000000000002</v>
      </c>
      <c r="K39" s="221">
        <f>+J39</f>
        <v>256.60000000000002</v>
      </c>
      <c r="M39" s="42">
        <f t="shared" ref="M39:M48" si="9">J39-(J39*$N$3)</f>
        <v>153.96</v>
      </c>
      <c r="N39" s="215">
        <f>+M39</f>
        <v>153.96</v>
      </c>
      <c r="P39" s="132">
        <v>0</v>
      </c>
      <c r="Q39" s="103">
        <f t="shared" ref="Q39:Q48" si="10">P39*M39</f>
        <v>0</v>
      </c>
    </row>
    <row r="40" spans="2:18" ht="15.75" customHeight="1">
      <c r="B40" s="204"/>
      <c r="C40" s="227"/>
      <c r="D40" s="210"/>
      <c r="E40" s="213"/>
      <c r="F40" s="37" t="s">
        <v>66</v>
      </c>
      <c r="G40" s="38" t="s">
        <v>18</v>
      </c>
      <c r="H40" s="39">
        <v>50</v>
      </c>
      <c r="I40" s="39"/>
      <c r="J40" s="40">
        <v>256.60000000000002</v>
      </c>
      <c r="K40" s="222"/>
      <c r="M40" s="40">
        <f t="shared" si="9"/>
        <v>153.96</v>
      </c>
      <c r="N40" s="216"/>
      <c r="P40" s="133">
        <v>0</v>
      </c>
      <c r="Q40" s="104">
        <f t="shared" si="10"/>
        <v>0</v>
      </c>
    </row>
    <row r="41" spans="2:18" ht="15.75" customHeight="1">
      <c r="B41" s="204"/>
      <c r="C41" s="227"/>
      <c r="D41" s="210"/>
      <c r="E41" s="213"/>
      <c r="F41" s="37" t="s">
        <v>67</v>
      </c>
      <c r="G41" s="38" t="s">
        <v>77</v>
      </c>
      <c r="H41" s="39">
        <v>50</v>
      </c>
      <c r="I41" s="39"/>
      <c r="J41" s="40">
        <v>256.60000000000002</v>
      </c>
      <c r="K41" s="222"/>
      <c r="M41" s="40">
        <f t="shared" si="9"/>
        <v>153.96</v>
      </c>
      <c r="N41" s="216"/>
      <c r="P41" s="133">
        <v>0</v>
      </c>
      <c r="Q41" s="104">
        <f t="shared" si="10"/>
        <v>0</v>
      </c>
    </row>
    <row r="42" spans="2:18" ht="15.75" customHeight="1">
      <c r="B42" s="204"/>
      <c r="C42" s="227"/>
      <c r="D42" s="210"/>
      <c r="E42" s="213"/>
      <c r="F42" s="37" t="s">
        <v>68</v>
      </c>
      <c r="G42" s="38" t="s">
        <v>19</v>
      </c>
      <c r="H42" s="39">
        <v>50</v>
      </c>
      <c r="I42" s="39"/>
      <c r="J42" s="40">
        <v>256.60000000000002</v>
      </c>
      <c r="K42" s="222"/>
      <c r="M42" s="40">
        <f t="shared" si="9"/>
        <v>153.96</v>
      </c>
      <c r="N42" s="216"/>
      <c r="P42" s="133">
        <v>0</v>
      </c>
      <c r="Q42" s="104">
        <f t="shared" si="10"/>
        <v>0</v>
      </c>
    </row>
    <row r="43" spans="2:18" ht="15.75" customHeight="1">
      <c r="B43" s="204"/>
      <c r="C43" s="227"/>
      <c r="D43" s="210"/>
      <c r="E43" s="213"/>
      <c r="F43" s="37" t="s">
        <v>69</v>
      </c>
      <c r="G43" s="38" t="s">
        <v>78</v>
      </c>
      <c r="H43" s="39">
        <v>50</v>
      </c>
      <c r="I43" s="39"/>
      <c r="J43" s="40">
        <v>256.60000000000002</v>
      </c>
      <c r="K43" s="222"/>
      <c r="M43" s="40">
        <f t="shared" si="9"/>
        <v>153.96</v>
      </c>
      <c r="N43" s="216"/>
      <c r="P43" s="133">
        <v>0</v>
      </c>
      <c r="Q43" s="104">
        <f t="shared" si="10"/>
        <v>0</v>
      </c>
    </row>
    <row r="44" spans="2:18" ht="15.75" customHeight="1">
      <c r="B44" s="204"/>
      <c r="C44" s="227"/>
      <c r="D44" s="210"/>
      <c r="E44" s="213"/>
      <c r="F44" s="37" t="s">
        <v>70</v>
      </c>
      <c r="G44" s="38" t="s">
        <v>79</v>
      </c>
      <c r="H44" s="39">
        <v>50</v>
      </c>
      <c r="I44" s="39"/>
      <c r="J44" s="40">
        <v>256.60000000000002</v>
      </c>
      <c r="K44" s="222"/>
      <c r="M44" s="40">
        <f t="shared" si="9"/>
        <v>153.96</v>
      </c>
      <c r="N44" s="216"/>
      <c r="P44" s="133">
        <v>0</v>
      </c>
      <c r="Q44" s="104">
        <f t="shared" si="10"/>
        <v>0</v>
      </c>
    </row>
    <row r="45" spans="2:18" ht="15.75" customHeight="1">
      <c r="B45" s="204"/>
      <c r="C45" s="227"/>
      <c r="D45" s="210"/>
      <c r="E45" s="213"/>
      <c r="F45" s="37" t="s">
        <v>71</v>
      </c>
      <c r="G45" s="38" t="s">
        <v>56</v>
      </c>
      <c r="H45" s="39">
        <v>50</v>
      </c>
      <c r="I45" s="39"/>
      <c r="J45" s="40">
        <v>256.60000000000002</v>
      </c>
      <c r="K45" s="222"/>
      <c r="M45" s="40">
        <f t="shared" si="9"/>
        <v>153.96</v>
      </c>
      <c r="N45" s="216"/>
      <c r="P45" s="133">
        <v>0</v>
      </c>
      <c r="Q45" s="104">
        <f t="shared" si="10"/>
        <v>0</v>
      </c>
    </row>
    <row r="46" spans="2:18" ht="15.75" customHeight="1">
      <c r="B46" s="204"/>
      <c r="C46" s="227"/>
      <c r="D46" s="210"/>
      <c r="E46" s="213"/>
      <c r="F46" s="37" t="s">
        <v>72</v>
      </c>
      <c r="G46" s="38" t="s">
        <v>80</v>
      </c>
      <c r="H46" s="39">
        <v>50</v>
      </c>
      <c r="I46" s="39"/>
      <c r="J46" s="40">
        <v>256.60000000000002</v>
      </c>
      <c r="K46" s="222"/>
      <c r="M46" s="40">
        <f t="shared" si="9"/>
        <v>153.96</v>
      </c>
      <c r="N46" s="216"/>
      <c r="P46" s="133">
        <v>0</v>
      </c>
      <c r="Q46" s="104">
        <f t="shared" si="10"/>
        <v>0</v>
      </c>
    </row>
    <row r="47" spans="2:18" ht="15.75" customHeight="1">
      <c r="B47" s="204"/>
      <c r="C47" s="227"/>
      <c r="D47" s="210"/>
      <c r="E47" s="213"/>
      <c r="F47" s="37" t="s">
        <v>73</v>
      </c>
      <c r="G47" s="38" t="s">
        <v>1</v>
      </c>
      <c r="H47" s="39">
        <v>50</v>
      </c>
      <c r="I47" s="39"/>
      <c r="J47" s="40">
        <v>256.60000000000002</v>
      </c>
      <c r="K47" s="222"/>
      <c r="M47" s="40">
        <f t="shared" si="9"/>
        <v>153.96</v>
      </c>
      <c r="N47" s="216"/>
      <c r="P47" s="133">
        <v>0</v>
      </c>
      <c r="Q47" s="104">
        <f t="shared" si="10"/>
        <v>0</v>
      </c>
    </row>
    <row r="48" spans="2:18" ht="15.75" customHeight="1" thickBot="1">
      <c r="B48" s="205"/>
      <c r="C48" s="228"/>
      <c r="D48" s="211"/>
      <c r="E48" s="214"/>
      <c r="F48" s="52" t="s">
        <v>74</v>
      </c>
      <c r="G48" s="53" t="s">
        <v>81</v>
      </c>
      <c r="H48" s="54">
        <v>50</v>
      </c>
      <c r="I48" s="54"/>
      <c r="J48" s="55">
        <v>256.60000000000002</v>
      </c>
      <c r="K48" s="223"/>
      <c r="M48" s="55">
        <f t="shared" si="9"/>
        <v>153.96</v>
      </c>
      <c r="N48" s="217"/>
      <c r="P48" s="102">
        <v>0</v>
      </c>
      <c r="Q48" s="105">
        <f t="shared" si="10"/>
        <v>0</v>
      </c>
    </row>
    <row r="49" spans="6:17" ht="15.75" thickBot="1">
      <c r="F49" s="219" t="s">
        <v>84</v>
      </c>
      <c r="G49" s="219"/>
      <c r="H49" s="219"/>
      <c r="I49" s="219"/>
      <c r="J49" s="219"/>
      <c r="K49" s="219"/>
      <c r="P49" s="108">
        <f>SUM(P39:P48)</f>
        <v>0</v>
      </c>
      <c r="Q49" s="106">
        <f>SUM(Q39:Q48)</f>
        <v>0</v>
      </c>
    </row>
    <row r="50" spans="6:17" ht="15.75" thickBot="1">
      <c r="F50" s="220" t="s">
        <v>93</v>
      </c>
      <c r="G50" s="220"/>
      <c r="H50" s="220"/>
      <c r="I50" s="220"/>
      <c r="J50" s="220"/>
      <c r="K50" s="220"/>
      <c r="P50" s="107" t="s">
        <v>144</v>
      </c>
      <c r="Q50" s="105">
        <f>Q49*21%</f>
        <v>0</v>
      </c>
    </row>
    <row r="51" spans="6:17" ht="15.75" thickBot="1">
      <c r="P51" s="108" t="s">
        <v>145</v>
      </c>
      <c r="Q51" s="106">
        <f>SUM(Q49:Q50)</f>
        <v>0</v>
      </c>
    </row>
  </sheetData>
  <sheetProtection password="E8F1" sheet="1" objects="1" scenarios="1"/>
  <protectedRanges>
    <protectedRange sqref="P39:P48" name="Modificable3"/>
    <protectedRange sqref="S5:T14" name="Modificable1"/>
    <protectedRange sqref="P22:P31" name="Modificable2"/>
  </protectedRanges>
  <mergeCells count="40">
    <mergeCell ref="P37:Q37"/>
    <mergeCell ref="M2:N2"/>
    <mergeCell ref="M19:N19"/>
    <mergeCell ref="M36:N36"/>
    <mergeCell ref="J3:K3"/>
    <mergeCell ref="P3:Q3"/>
    <mergeCell ref="P20:Q20"/>
    <mergeCell ref="N22:N31"/>
    <mergeCell ref="D4:E4"/>
    <mergeCell ref="G4:H4"/>
    <mergeCell ref="B5:B14"/>
    <mergeCell ref="C5:C14"/>
    <mergeCell ref="D2:K2"/>
    <mergeCell ref="E5:E14"/>
    <mergeCell ref="D5:D14"/>
    <mergeCell ref="F49:K49"/>
    <mergeCell ref="F50:K50"/>
    <mergeCell ref="C39:C48"/>
    <mergeCell ref="F15:K15"/>
    <mergeCell ref="F16:K16"/>
    <mergeCell ref="D36:K36"/>
    <mergeCell ref="J20:K20"/>
    <mergeCell ref="D21:E21"/>
    <mergeCell ref="G21:H21"/>
    <mergeCell ref="D19:K19"/>
    <mergeCell ref="K22:K31"/>
    <mergeCell ref="B22:B31"/>
    <mergeCell ref="C22:C31"/>
    <mergeCell ref="D22:D31"/>
    <mergeCell ref="E22:E31"/>
    <mergeCell ref="N39:N48"/>
    <mergeCell ref="J37:K37"/>
    <mergeCell ref="F32:K32"/>
    <mergeCell ref="F33:K33"/>
    <mergeCell ref="B39:B48"/>
    <mergeCell ref="D39:D48"/>
    <mergeCell ref="E39:E48"/>
    <mergeCell ref="K39:K48"/>
    <mergeCell ref="D38:E38"/>
    <mergeCell ref="G38:H38"/>
  </mergeCells>
  <printOptions horizontalCentered="1"/>
  <pageMargins left="0.35433070866141736" right="0.35433070866141736" top="0.39" bottom="0.35" header="0.23622047244094491" footer="0.18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A21"/>
  <sheetViews>
    <sheetView showGridLines="0" zoomScale="110" zoomScaleNormal="110" workbookViewId="0">
      <pane ySplit="1" topLeftCell="A2" activePane="bottomLeft" state="frozen"/>
      <selection activeCell="S10" sqref="S10"/>
      <selection pane="bottomLeft" activeCell="T25" sqref="T25"/>
    </sheetView>
  </sheetViews>
  <sheetFormatPr baseColWidth="10" defaultColWidth="12" defaultRowHeight="15"/>
  <cols>
    <col min="1" max="1" width="1.5" style="1" customWidth="1"/>
    <col min="2" max="2" width="4" style="1" customWidth="1"/>
    <col min="3" max="3" width="5.33203125" style="1" customWidth="1"/>
    <col min="4" max="4" width="5.83203125" style="1" customWidth="1"/>
    <col min="5" max="5" width="7.5" style="1" customWidth="1"/>
    <col min="6" max="6" width="11.6640625" style="1" customWidth="1"/>
    <col min="7" max="7" width="12" style="1" customWidth="1"/>
    <col min="8" max="8" width="8" style="1" hidden="1" customWidth="1"/>
    <col min="9" max="9" width="10.33203125" style="1" hidden="1" customWidth="1"/>
    <col min="10" max="10" width="14.5" style="1" customWidth="1"/>
    <col min="11" max="11" width="16.33203125" style="1" customWidth="1"/>
    <col min="12" max="12" width="1.33203125" style="1" customWidth="1"/>
    <col min="13" max="13" width="14.5" style="1" customWidth="1"/>
    <col min="14" max="14" width="16.33203125" style="1" customWidth="1"/>
    <col min="15" max="15" width="2.5" style="1" customWidth="1"/>
    <col min="16" max="16" width="14.5" style="1" customWidth="1"/>
    <col min="17" max="17" width="18.6640625" style="1" customWidth="1"/>
    <col min="18" max="18" width="2.83203125" style="1" customWidth="1"/>
    <col min="19" max="26" width="11.1640625" style="1" customWidth="1"/>
    <col min="27" max="16384" width="12" style="1"/>
  </cols>
  <sheetData>
    <row r="1" spans="1:27" s="3" customFormat="1" ht="51" customHeight="1" thickBot="1">
      <c r="A1" s="113" t="s">
        <v>61</v>
      </c>
      <c r="D1" s="28"/>
      <c r="E1" s="28"/>
      <c r="F1" s="28"/>
      <c r="G1" s="28"/>
      <c r="H1" s="28"/>
      <c r="I1" s="28"/>
      <c r="J1" s="28"/>
      <c r="K1" s="28"/>
      <c r="M1" s="28"/>
      <c r="N1" s="28"/>
      <c r="P1" s="4"/>
      <c r="R1" s="4"/>
      <c r="S1" s="4"/>
      <c r="T1" s="4"/>
      <c r="U1" s="4"/>
      <c r="V1" s="4"/>
      <c r="W1" s="4"/>
      <c r="X1" s="4"/>
      <c r="Z1" s="126" t="s">
        <v>157</v>
      </c>
      <c r="AA1" s="4"/>
    </row>
    <row r="2" spans="1:27" s="3" customFormat="1" ht="23.25" customHeight="1" thickBot="1">
      <c r="D2" s="260" t="s">
        <v>103</v>
      </c>
      <c r="E2" s="261"/>
      <c r="F2" s="261"/>
      <c r="G2" s="261"/>
      <c r="H2" s="261"/>
      <c r="I2" s="261"/>
      <c r="J2" s="261"/>
      <c r="K2" s="262"/>
      <c r="M2" s="251" t="s">
        <v>172</v>
      </c>
      <c r="N2" s="252"/>
      <c r="P2" s="124"/>
      <c r="Q2" s="124"/>
    </row>
    <row r="3" spans="1:27" ht="21.75" customHeight="1">
      <c r="D3" s="29" t="s">
        <v>179</v>
      </c>
      <c r="E3" s="30"/>
      <c r="F3" s="30"/>
      <c r="G3" s="31"/>
      <c r="H3" s="31"/>
      <c r="I3" s="31"/>
      <c r="J3" s="263" t="s">
        <v>33</v>
      </c>
      <c r="K3" s="264"/>
      <c r="L3" s="2"/>
      <c r="M3" s="136" t="s">
        <v>171</v>
      </c>
      <c r="N3" s="151">
        <v>0.4</v>
      </c>
      <c r="O3" s="2"/>
      <c r="P3" s="249" t="s">
        <v>141</v>
      </c>
      <c r="Q3" s="250"/>
    </row>
    <row r="4" spans="1:27" ht="38.25" customHeight="1" thickBot="1">
      <c r="C4" s="27"/>
      <c r="D4" s="256" t="s">
        <v>22</v>
      </c>
      <c r="E4" s="257"/>
      <c r="F4" s="36" t="s">
        <v>25</v>
      </c>
      <c r="G4" s="258" t="s">
        <v>0</v>
      </c>
      <c r="H4" s="259"/>
      <c r="I4" s="36" t="s">
        <v>5</v>
      </c>
      <c r="J4" s="36" t="s">
        <v>3</v>
      </c>
      <c r="K4" s="36" t="s">
        <v>2</v>
      </c>
      <c r="L4" s="12"/>
      <c r="M4" s="36" t="s">
        <v>34</v>
      </c>
      <c r="N4" s="36" t="s">
        <v>2</v>
      </c>
      <c r="P4" s="125" t="s">
        <v>142</v>
      </c>
      <c r="Q4" s="125" t="s">
        <v>146</v>
      </c>
      <c r="S4" s="127" t="s">
        <v>158</v>
      </c>
      <c r="T4" s="127" t="s">
        <v>163</v>
      </c>
      <c r="U4" s="127" t="s">
        <v>164</v>
      </c>
      <c r="V4" s="127" t="s">
        <v>165</v>
      </c>
      <c r="W4" s="127" t="s">
        <v>159</v>
      </c>
      <c r="X4" s="127" t="s">
        <v>160</v>
      </c>
      <c r="Y4" s="127" t="s">
        <v>161</v>
      </c>
      <c r="Z4" s="127" t="s">
        <v>162</v>
      </c>
    </row>
    <row r="5" spans="1:27" ht="15.75" customHeight="1">
      <c r="B5" s="235" t="s">
        <v>57</v>
      </c>
      <c r="C5" s="238" t="s">
        <v>59</v>
      </c>
      <c r="D5" s="244" t="s">
        <v>6</v>
      </c>
      <c r="E5" s="241" t="s">
        <v>4</v>
      </c>
      <c r="F5" s="15" t="s">
        <v>95</v>
      </c>
      <c r="G5" s="16" t="s">
        <v>47</v>
      </c>
      <c r="H5" s="17">
        <v>50</v>
      </c>
      <c r="I5" s="17">
        <v>9.1700000000000004E-2</v>
      </c>
      <c r="J5" s="32">
        <v>59.4</v>
      </c>
      <c r="K5" s="18">
        <f>J5*50</f>
        <v>2970</v>
      </c>
      <c r="M5" s="32">
        <f t="shared" ref="M5:M18" si="0">J5-(J5*$N$3)</f>
        <v>35.64</v>
      </c>
      <c r="N5" s="18">
        <f t="shared" ref="N5:N18" si="1">M5*50</f>
        <v>1782</v>
      </c>
      <c r="P5" s="114">
        <f>SUM(S5:Z5)</f>
        <v>0</v>
      </c>
      <c r="Q5" s="118">
        <f t="shared" ref="Q5:Q18" si="2">P5*N5</f>
        <v>0</v>
      </c>
      <c r="S5" s="128"/>
      <c r="T5" s="128"/>
      <c r="U5" s="128"/>
      <c r="V5" s="128"/>
      <c r="W5" s="128"/>
      <c r="X5" s="128"/>
      <c r="Y5" s="128"/>
      <c r="Z5" s="128"/>
    </row>
    <row r="6" spans="1:27" ht="15.75" customHeight="1">
      <c r="B6" s="236"/>
      <c r="C6" s="239"/>
      <c r="D6" s="245"/>
      <c r="E6" s="242"/>
      <c r="F6" s="13" t="s">
        <v>46</v>
      </c>
      <c r="G6" s="14" t="s">
        <v>49</v>
      </c>
      <c r="H6" s="10">
        <v>50</v>
      </c>
      <c r="I6" s="10">
        <v>6.6600000000000006E-2</v>
      </c>
      <c r="J6" s="33">
        <v>43.1</v>
      </c>
      <c r="K6" s="11">
        <f t="shared" ref="K6:K18" si="3">J6*50</f>
        <v>2155</v>
      </c>
      <c r="M6" s="33">
        <f t="shared" si="0"/>
        <v>25.86</v>
      </c>
      <c r="N6" s="11">
        <f t="shared" si="1"/>
        <v>1293</v>
      </c>
      <c r="P6" s="115">
        <f t="shared" ref="P6:P18" si="4">SUM(S6:Z6)</f>
        <v>0</v>
      </c>
      <c r="Q6" s="119">
        <f t="shared" si="2"/>
        <v>0</v>
      </c>
      <c r="S6" s="128"/>
      <c r="T6" s="149"/>
      <c r="U6" s="149"/>
      <c r="V6" s="149"/>
      <c r="W6" s="149"/>
      <c r="X6" s="149"/>
      <c r="Y6" s="149"/>
      <c r="Z6" s="149"/>
    </row>
    <row r="7" spans="1:27" ht="15.75" customHeight="1">
      <c r="B7" s="236"/>
      <c r="C7" s="239"/>
      <c r="D7" s="245"/>
      <c r="E7" s="242"/>
      <c r="F7" s="13" t="s">
        <v>48</v>
      </c>
      <c r="G7" s="14" t="s">
        <v>51</v>
      </c>
      <c r="H7" s="10">
        <v>50</v>
      </c>
      <c r="I7" s="10">
        <v>5.1299999999999998E-2</v>
      </c>
      <c r="J7" s="33">
        <v>36.200000000000003</v>
      </c>
      <c r="K7" s="11">
        <f t="shared" si="3"/>
        <v>1810.0000000000002</v>
      </c>
      <c r="M7" s="33">
        <f t="shared" si="0"/>
        <v>21.72</v>
      </c>
      <c r="N7" s="11">
        <f t="shared" si="1"/>
        <v>1086</v>
      </c>
      <c r="P7" s="115">
        <f t="shared" si="4"/>
        <v>8</v>
      </c>
      <c r="Q7" s="119">
        <f t="shared" si="2"/>
        <v>8688</v>
      </c>
      <c r="S7" s="149">
        <v>1</v>
      </c>
      <c r="T7" s="149">
        <v>1</v>
      </c>
      <c r="U7" s="149">
        <v>1</v>
      </c>
      <c r="V7" s="149">
        <v>1</v>
      </c>
      <c r="W7" s="149">
        <v>1</v>
      </c>
      <c r="X7" s="149">
        <v>1</v>
      </c>
      <c r="Y7" s="149">
        <v>1</v>
      </c>
      <c r="Z7" s="149">
        <v>1</v>
      </c>
    </row>
    <row r="8" spans="1:27" ht="15.75" customHeight="1">
      <c r="B8" s="236"/>
      <c r="C8" s="239"/>
      <c r="D8" s="246"/>
      <c r="E8" s="242"/>
      <c r="F8" s="13" t="s">
        <v>50</v>
      </c>
      <c r="G8" s="14" t="s">
        <v>53</v>
      </c>
      <c r="H8" s="10">
        <v>50</v>
      </c>
      <c r="I8" s="10">
        <v>4.4000000000000004E-2</v>
      </c>
      <c r="J8" s="33">
        <v>29.8</v>
      </c>
      <c r="K8" s="11">
        <f t="shared" si="3"/>
        <v>1490</v>
      </c>
      <c r="M8" s="33">
        <f t="shared" si="0"/>
        <v>17.88</v>
      </c>
      <c r="N8" s="11">
        <f t="shared" si="1"/>
        <v>894</v>
      </c>
      <c r="P8" s="115">
        <f t="shared" si="4"/>
        <v>8</v>
      </c>
      <c r="Q8" s="119">
        <f t="shared" si="2"/>
        <v>7152</v>
      </c>
      <c r="S8" s="149">
        <v>1</v>
      </c>
      <c r="T8" s="149">
        <v>1</v>
      </c>
      <c r="U8" s="149">
        <v>1</v>
      </c>
      <c r="V8" s="149">
        <v>1</v>
      </c>
      <c r="W8" s="149">
        <v>1</v>
      </c>
      <c r="X8" s="149">
        <v>1</v>
      </c>
      <c r="Y8" s="149">
        <v>1</v>
      </c>
      <c r="Z8" s="149">
        <v>1</v>
      </c>
    </row>
    <row r="9" spans="1:27" ht="15.75" customHeight="1">
      <c r="B9" s="236"/>
      <c r="C9" s="239"/>
      <c r="D9" s="247" t="s">
        <v>58</v>
      </c>
      <c r="E9" s="242"/>
      <c r="F9" s="13" t="s">
        <v>54</v>
      </c>
      <c r="G9" s="14" t="s">
        <v>55</v>
      </c>
      <c r="H9" s="10">
        <v>50</v>
      </c>
      <c r="I9" s="10">
        <v>6.7199999999999996E-2</v>
      </c>
      <c r="J9" s="33">
        <v>47.5</v>
      </c>
      <c r="K9" s="11">
        <f t="shared" si="3"/>
        <v>2375</v>
      </c>
      <c r="M9" s="33">
        <f t="shared" si="0"/>
        <v>28.5</v>
      </c>
      <c r="N9" s="11">
        <f t="shared" si="1"/>
        <v>1425</v>
      </c>
      <c r="P9" s="115">
        <f t="shared" si="4"/>
        <v>0</v>
      </c>
      <c r="Q9" s="119">
        <f t="shared" si="2"/>
        <v>0</v>
      </c>
      <c r="S9" s="149"/>
      <c r="T9" s="149"/>
      <c r="U9" s="149"/>
      <c r="V9" s="149"/>
      <c r="W9" s="149"/>
      <c r="X9" s="149"/>
      <c r="Y9" s="149"/>
      <c r="Z9" s="149"/>
    </row>
    <row r="10" spans="1:27" ht="15.75" customHeight="1">
      <c r="B10" s="236"/>
      <c r="C10" s="239"/>
      <c r="D10" s="245"/>
      <c r="E10" s="242"/>
      <c r="F10" s="13" t="s">
        <v>46</v>
      </c>
      <c r="G10" s="14" t="s">
        <v>1</v>
      </c>
      <c r="H10" s="10">
        <v>50</v>
      </c>
      <c r="I10" s="10">
        <v>4.9100000000000005E-2</v>
      </c>
      <c r="J10" s="33">
        <v>36.9</v>
      </c>
      <c r="K10" s="11">
        <f t="shared" si="3"/>
        <v>1845</v>
      </c>
      <c r="M10" s="33">
        <f t="shared" si="0"/>
        <v>22.14</v>
      </c>
      <c r="N10" s="11">
        <f t="shared" si="1"/>
        <v>1107</v>
      </c>
      <c r="P10" s="115">
        <f t="shared" si="4"/>
        <v>8</v>
      </c>
      <c r="Q10" s="119">
        <f t="shared" si="2"/>
        <v>8856</v>
      </c>
      <c r="S10" s="149">
        <v>1</v>
      </c>
      <c r="T10" s="149">
        <v>1</v>
      </c>
      <c r="U10" s="149">
        <v>1</v>
      </c>
      <c r="V10" s="149">
        <v>1</v>
      </c>
      <c r="W10" s="149">
        <v>1</v>
      </c>
      <c r="X10" s="149">
        <v>1</v>
      </c>
      <c r="Y10" s="149">
        <v>1</v>
      </c>
      <c r="Z10" s="149">
        <v>1</v>
      </c>
    </row>
    <row r="11" spans="1:27" ht="15.75" customHeight="1" thickBot="1">
      <c r="B11" s="236"/>
      <c r="C11" s="240"/>
      <c r="D11" s="248"/>
      <c r="E11" s="243"/>
      <c r="F11" s="22" t="s">
        <v>50</v>
      </c>
      <c r="G11" s="23" t="s">
        <v>56</v>
      </c>
      <c r="H11" s="24">
        <v>50</v>
      </c>
      <c r="I11" s="24">
        <v>3.8800000000000001E-2</v>
      </c>
      <c r="J11" s="34">
        <v>33.799999999999997</v>
      </c>
      <c r="K11" s="26">
        <f t="shared" si="3"/>
        <v>1689.9999999999998</v>
      </c>
      <c r="M11" s="34">
        <f t="shared" si="0"/>
        <v>20.279999999999998</v>
      </c>
      <c r="N11" s="26">
        <f t="shared" si="1"/>
        <v>1013.9999999999999</v>
      </c>
      <c r="P11" s="116">
        <f t="shared" si="4"/>
        <v>8</v>
      </c>
      <c r="Q11" s="120">
        <f t="shared" si="2"/>
        <v>8111.9999999999991</v>
      </c>
      <c r="S11" s="149">
        <v>1</v>
      </c>
      <c r="T11" s="149">
        <v>1</v>
      </c>
      <c r="U11" s="149">
        <v>1</v>
      </c>
      <c r="V11" s="149">
        <v>1</v>
      </c>
      <c r="W11" s="149">
        <v>1</v>
      </c>
      <c r="X11" s="149">
        <v>1</v>
      </c>
      <c r="Y11" s="149">
        <v>1</v>
      </c>
      <c r="Z11" s="149">
        <v>1</v>
      </c>
    </row>
    <row r="12" spans="1:27" ht="15.75" customHeight="1">
      <c r="B12" s="236"/>
      <c r="C12" s="238" t="s">
        <v>60</v>
      </c>
      <c r="D12" s="244" t="s">
        <v>6</v>
      </c>
      <c r="E12" s="241" t="s">
        <v>4</v>
      </c>
      <c r="F12" s="19" t="s">
        <v>97</v>
      </c>
      <c r="G12" s="20" t="s">
        <v>47</v>
      </c>
      <c r="H12" s="21">
        <v>50</v>
      </c>
      <c r="I12" s="21">
        <v>0.1399</v>
      </c>
      <c r="J12" s="35">
        <v>72.8</v>
      </c>
      <c r="K12" s="25">
        <f t="shared" si="3"/>
        <v>3640</v>
      </c>
      <c r="M12" s="32">
        <f t="shared" si="0"/>
        <v>43.679999999999993</v>
      </c>
      <c r="N12" s="18">
        <f t="shared" si="1"/>
        <v>2183.9999999999995</v>
      </c>
      <c r="P12" s="114">
        <f t="shared" si="4"/>
        <v>8</v>
      </c>
      <c r="Q12" s="118">
        <f t="shared" si="2"/>
        <v>17471.999999999996</v>
      </c>
      <c r="S12" s="149">
        <v>1</v>
      </c>
      <c r="T12" s="149">
        <v>1</v>
      </c>
      <c r="U12" s="149">
        <v>1</v>
      </c>
      <c r="V12" s="149">
        <v>1</v>
      </c>
      <c r="W12" s="149">
        <v>1</v>
      </c>
      <c r="X12" s="149">
        <v>1</v>
      </c>
      <c r="Y12" s="149">
        <v>1</v>
      </c>
      <c r="Z12" s="149">
        <v>1</v>
      </c>
    </row>
    <row r="13" spans="1:27" ht="15.75" customHeight="1">
      <c r="B13" s="236"/>
      <c r="C13" s="239"/>
      <c r="D13" s="245"/>
      <c r="E13" s="242"/>
      <c r="F13" s="13" t="s">
        <v>96</v>
      </c>
      <c r="G13" s="14" t="s">
        <v>49</v>
      </c>
      <c r="H13" s="10">
        <v>50</v>
      </c>
      <c r="I13" s="10">
        <v>8.4100000000000008E-2</v>
      </c>
      <c r="J13" s="33">
        <v>53.4</v>
      </c>
      <c r="K13" s="11">
        <f t="shared" si="3"/>
        <v>2670</v>
      </c>
      <c r="M13" s="33">
        <f t="shared" si="0"/>
        <v>32.04</v>
      </c>
      <c r="N13" s="11">
        <f t="shared" si="1"/>
        <v>1602</v>
      </c>
      <c r="P13" s="115">
        <f t="shared" si="4"/>
        <v>8</v>
      </c>
      <c r="Q13" s="119">
        <f t="shared" si="2"/>
        <v>12816</v>
      </c>
      <c r="S13" s="149">
        <v>1</v>
      </c>
      <c r="T13" s="149">
        <v>1</v>
      </c>
      <c r="U13" s="149">
        <v>1</v>
      </c>
      <c r="V13" s="149">
        <v>1</v>
      </c>
      <c r="W13" s="149">
        <v>1</v>
      </c>
      <c r="X13" s="149">
        <v>1</v>
      </c>
      <c r="Y13" s="149">
        <v>1</v>
      </c>
      <c r="Z13" s="149">
        <v>1</v>
      </c>
    </row>
    <row r="14" spans="1:27" ht="15.75" customHeight="1">
      <c r="B14" s="236"/>
      <c r="C14" s="239"/>
      <c r="D14" s="245"/>
      <c r="E14" s="242"/>
      <c r="F14" s="13" t="s">
        <v>98</v>
      </c>
      <c r="G14" s="14" t="s">
        <v>51</v>
      </c>
      <c r="H14" s="10">
        <v>50</v>
      </c>
      <c r="I14" s="10">
        <v>8.7100000000000011E-2</v>
      </c>
      <c r="J14" s="33">
        <v>44.4</v>
      </c>
      <c r="K14" s="11">
        <f t="shared" si="3"/>
        <v>2220</v>
      </c>
      <c r="M14" s="33">
        <f t="shared" si="0"/>
        <v>26.639999999999997</v>
      </c>
      <c r="N14" s="11">
        <f t="shared" si="1"/>
        <v>1331.9999999999998</v>
      </c>
      <c r="P14" s="115">
        <f t="shared" si="4"/>
        <v>0</v>
      </c>
      <c r="Q14" s="119">
        <f t="shared" si="2"/>
        <v>0</v>
      </c>
      <c r="S14" s="149"/>
      <c r="T14" s="149"/>
      <c r="U14" s="149"/>
      <c r="V14" s="149"/>
      <c r="W14" s="149"/>
      <c r="X14" s="149"/>
      <c r="Y14" s="149"/>
      <c r="Z14" s="149"/>
    </row>
    <row r="15" spans="1:27" ht="15.75" customHeight="1">
      <c r="B15" s="236"/>
      <c r="C15" s="239"/>
      <c r="D15" s="246"/>
      <c r="E15" s="242"/>
      <c r="F15" s="13" t="s">
        <v>99</v>
      </c>
      <c r="G15" s="14" t="s">
        <v>53</v>
      </c>
      <c r="H15" s="10">
        <v>50</v>
      </c>
      <c r="I15" s="10">
        <v>6.7900000000000002E-2</v>
      </c>
      <c r="J15" s="33">
        <v>36.9</v>
      </c>
      <c r="K15" s="11">
        <f t="shared" si="3"/>
        <v>1845</v>
      </c>
      <c r="M15" s="33">
        <f t="shared" si="0"/>
        <v>22.14</v>
      </c>
      <c r="N15" s="11">
        <f t="shared" si="1"/>
        <v>1107</v>
      </c>
      <c r="P15" s="115">
        <f t="shared" si="4"/>
        <v>0</v>
      </c>
      <c r="Q15" s="119">
        <f t="shared" si="2"/>
        <v>0</v>
      </c>
      <c r="S15" s="149"/>
      <c r="T15" s="149"/>
      <c r="U15" s="149"/>
      <c r="V15" s="149"/>
      <c r="W15" s="149"/>
      <c r="X15" s="149"/>
      <c r="Y15" s="149"/>
      <c r="Z15" s="149"/>
    </row>
    <row r="16" spans="1:27" ht="15.75" customHeight="1">
      <c r="B16" s="236"/>
      <c r="C16" s="239"/>
      <c r="D16" s="247" t="s">
        <v>58</v>
      </c>
      <c r="E16" s="242"/>
      <c r="F16" s="13" t="s">
        <v>54</v>
      </c>
      <c r="G16" s="14" t="s">
        <v>55</v>
      </c>
      <c r="H16" s="10">
        <v>50</v>
      </c>
      <c r="I16" s="10">
        <v>0.1075</v>
      </c>
      <c r="J16" s="33">
        <v>58.4</v>
      </c>
      <c r="K16" s="11">
        <f t="shared" si="3"/>
        <v>2920</v>
      </c>
      <c r="M16" s="33">
        <f t="shared" si="0"/>
        <v>35.04</v>
      </c>
      <c r="N16" s="11">
        <f t="shared" si="1"/>
        <v>1752</v>
      </c>
      <c r="P16" s="115">
        <f t="shared" si="4"/>
        <v>8</v>
      </c>
      <c r="Q16" s="119">
        <f t="shared" si="2"/>
        <v>14016</v>
      </c>
      <c r="S16" s="149">
        <v>1</v>
      </c>
      <c r="T16" s="149">
        <v>1</v>
      </c>
      <c r="U16" s="149">
        <v>1</v>
      </c>
      <c r="V16" s="149">
        <v>1</v>
      </c>
      <c r="W16" s="149">
        <v>1</v>
      </c>
      <c r="X16" s="149">
        <v>1</v>
      </c>
      <c r="Y16" s="149">
        <v>1</v>
      </c>
      <c r="Z16" s="149">
        <v>1</v>
      </c>
    </row>
    <row r="17" spans="2:26" ht="15.75" customHeight="1">
      <c r="B17" s="236"/>
      <c r="C17" s="239"/>
      <c r="D17" s="245"/>
      <c r="E17" s="242"/>
      <c r="F17" s="13" t="s">
        <v>46</v>
      </c>
      <c r="G17" s="14" t="s">
        <v>1</v>
      </c>
      <c r="H17" s="10">
        <v>50</v>
      </c>
      <c r="I17" s="10">
        <v>7.980000000000001E-2</v>
      </c>
      <c r="J17" s="33">
        <v>46.9</v>
      </c>
      <c r="K17" s="11">
        <f t="shared" si="3"/>
        <v>2345</v>
      </c>
      <c r="M17" s="33">
        <f t="shared" si="0"/>
        <v>28.139999999999997</v>
      </c>
      <c r="N17" s="11">
        <f t="shared" si="1"/>
        <v>1406.9999999999998</v>
      </c>
      <c r="P17" s="115">
        <f t="shared" si="4"/>
        <v>8</v>
      </c>
      <c r="Q17" s="119">
        <f t="shared" si="2"/>
        <v>11255.999999999998</v>
      </c>
      <c r="S17" s="149">
        <v>1</v>
      </c>
      <c r="T17" s="149">
        <v>1</v>
      </c>
      <c r="U17" s="149">
        <v>1</v>
      </c>
      <c r="V17" s="149">
        <v>1</v>
      </c>
      <c r="W17" s="149">
        <v>1</v>
      </c>
      <c r="X17" s="149">
        <v>1</v>
      </c>
      <c r="Y17" s="149">
        <v>1</v>
      </c>
      <c r="Z17" s="149">
        <v>1</v>
      </c>
    </row>
    <row r="18" spans="2:26" ht="15.75" customHeight="1" thickBot="1">
      <c r="B18" s="237"/>
      <c r="C18" s="240"/>
      <c r="D18" s="248"/>
      <c r="E18" s="243"/>
      <c r="F18" s="22" t="s">
        <v>50</v>
      </c>
      <c r="G18" s="23" t="s">
        <v>56</v>
      </c>
      <c r="H18" s="24">
        <v>50</v>
      </c>
      <c r="I18" s="24">
        <v>6.2199999999999998E-2</v>
      </c>
      <c r="J18" s="34">
        <v>41.8</v>
      </c>
      <c r="K18" s="26">
        <f t="shared" si="3"/>
        <v>2090</v>
      </c>
      <c r="M18" s="34">
        <f t="shared" si="0"/>
        <v>25.08</v>
      </c>
      <c r="N18" s="26">
        <f t="shared" si="1"/>
        <v>1254</v>
      </c>
      <c r="P18" s="116">
        <f t="shared" si="4"/>
        <v>0</v>
      </c>
      <c r="Q18" s="120">
        <f t="shared" si="2"/>
        <v>0</v>
      </c>
      <c r="S18" s="149"/>
      <c r="T18" s="149"/>
      <c r="U18" s="149"/>
      <c r="V18" s="149"/>
      <c r="W18" s="149"/>
      <c r="X18" s="149"/>
      <c r="Y18" s="149"/>
      <c r="Z18" s="149"/>
    </row>
    <row r="19" spans="2:26" ht="15.75" thickBot="1">
      <c r="F19" s="265" t="s">
        <v>63</v>
      </c>
      <c r="G19" s="266"/>
      <c r="H19" s="266"/>
      <c r="I19" s="266"/>
      <c r="J19" s="266"/>
      <c r="K19" s="267"/>
      <c r="P19" s="117">
        <f>SUM(P5:P18)</f>
        <v>64</v>
      </c>
      <c r="Q19" s="121">
        <f>SUM(Q5:Q18)</f>
        <v>88368</v>
      </c>
      <c r="S19" s="129">
        <f>SUM(S5:S18)</f>
        <v>8</v>
      </c>
      <c r="T19" s="129">
        <f t="shared" ref="T19:Z19" si="5">SUM(T5:T18)</f>
        <v>8</v>
      </c>
      <c r="U19" s="129">
        <f t="shared" si="5"/>
        <v>8</v>
      </c>
      <c r="V19" s="129">
        <f t="shared" ref="V19" si="6">SUM(V5:V18)</f>
        <v>8</v>
      </c>
      <c r="W19" s="129">
        <f t="shared" ref="W19" si="7">SUM(W5:W18)</f>
        <v>8</v>
      </c>
      <c r="X19" s="129">
        <f t="shared" ref="X19" si="8">SUM(X5:X18)</f>
        <v>8</v>
      </c>
      <c r="Y19" s="129">
        <f t="shared" si="5"/>
        <v>8</v>
      </c>
      <c r="Z19" s="129">
        <f t="shared" si="5"/>
        <v>8</v>
      </c>
    </row>
    <row r="20" spans="2:26" ht="15.75" thickBot="1">
      <c r="F20" s="253" t="s">
        <v>62</v>
      </c>
      <c r="G20" s="254"/>
      <c r="H20" s="254"/>
      <c r="I20" s="254"/>
      <c r="J20" s="254"/>
      <c r="K20" s="255"/>
      <c r="O20" s="100"/>
      <c r="P20" s="122" t="s">
        <v>144</v>
      </c>
      <c r="Q20" s="120">
        <f>Q19*21%</f>
        <v>18557.28</v>
      </c>
    </row>
    <row r="21" spans="2:26" ht="15.75" thickBot="1">
      <c r="P21" s="123" t="s">
        <v>145</v>
      </c>
      <c r="Q21" s="121">
        <f>SUM(Q19:Q20)</f>
        <v>106925.28</v>
      </c>
    </row>
  </sheetData>
  <sheetProtection password="E8F1" sheet="1" objects="1" scenarios="1"/>
  <protectedRanges>
    <protectedRange sqref="S5:Z18" name="Modificable"/>
  </protectedRanges>
  <mergeCells count="17">
    <mergeCell ref="P3:Q3"/>
    <mergeCell ref="M2:N2"/>
    <mergeCell ref="F20:K20"/>
    <mergeCell ref="D4:E4"/>
    <mergeCell ref="G4:H4"/>
    <mergeCell ref="D2:K2"/>
    <mergeCell ref="J3:K3"/>
    <mergeCell ref="F19:K19"/>
    <mergeCell ref="B5:B18"/>
    <mergeCell ref="C5:C11"/>
    <mergeCell ref="C12:C18"/>
    <mergeCell ref="E5:E11"/>
    <mergeCell ref="E12:E18"/>
    <mergeCell ref="D12:D15"/>
    <mergeCell ref="D9:D11"/>
    <mergeCell ref="D5:D8"/>
    <mergeCell ref="D16:D18"/>
  </mergeCells>
  <printOptions horizontalCentered="1"/>
  <pageMargins left="0.35433070866141736" right="0.35433070866141736" top="0.39" bottom="0.35" header="0.23622047244094491" footer="0.18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C84"/>
  <sheetViews>
    <sheetView showGridLines="0" tabSelected="1" zoomScaleNormal="100" workbookViewId="0">
      <pane ySplit="1" topLeftCell="A49" activePane="bottomLeft" state="frozen"/>
      <selection pane="bottomLeft" activeCell="P57" sqref="P57:Q57"/>
    </sheetView>
  </sheetViews>
  <sheetFormatPr baseColWidth="10" defaultColWidth="12" defaultRowHeight="15"/>
  <cols>
    <col min="1" max="1" width="1.5" style="1" customWidth="1"/>
    <col min="2" max="2" width="4" style="1" customWidth="1"/>
    <col min="3" max="3" width="5.33203125" style="1" customWidth="1"/>
    <col min="4" max="4" width="5.83203125" style="1" customWidth="1"/>
    <col min="5" max="5" width="7.5" style="1" customWidth="1"/>
    <col min="6" max="6" width="11.6640625" style="1" customWidth="1"/>
    <col min="7" max="7" width="12" style="1" customWidth="1"/>
    <col min="8" max="8" width="8" style="1" hidden="1" customWidth="1"/>
    <col min="9" max="9" width="10.33203125" style="1" hidden="1" customWidth="1"/>
    <col min="10" max="10" width="14.5" style="1" customWidth="1"/>
    <col min="11" max="11" width="16.33203125" style="1" customWidth="1"/>
    <col min="12" max="12" width="2.5" style="1" customWidth="1"/>
    <col min="13" max="13" width="14.5" style="1" customWidth="1"/>
    <col min="14" max="14" width="16.33203125" style="1" customWidth="1"/>
    <col min="15" max="15" width="2.5" style="1" customWidth="1"/>
    <col min="16" max="16" width="12.83203125" style="1" customWidth="1"/>
    <col min="17" max="17" width="18.5" style="1" customWidth="1"/>
    <col min="18" max="18" width="2.83203125" style="1" customWidth="1"/>
    <col min="19" max="23" width="10.83203125" style="1" customWidth="1"/>
    <col min="24" max="24" width="2.5" style="1" customWidth="1"/>
    <col min="25" max="26" width="15.83203125" style="1" customWidth="1"/>
    <col min="27" max="27" width="2.83203125" style="1" customWidth="1"/>
    <col min="28" max="29" width="15.83203125" style="1" customWidth="1"/>
    <col min="30" max="30" width="2.5" style="1" customWidth="1"/>
    <col min="31" max="16384" width="12" style="1"/>
  </cols>
  <sheetData>
    <row r="1" spans="1:29" s="3" customFormat="1" ht="51" customHeight="1">
      <c r="A1" s="110" t="s">
        <v>152</v>
      </c>
      <c r="D1" s="4"/>
      <c r="E1" s="4"/>
      <c r="F1" s="4"/>
      <c r="G1" s="4"/>
      <c r="H1" s="4"/>
      <c r="I1" s="4"/>
      <c r="J1" s="4"/>
      <c r="K1" s="4"/>
      <c r="M1" s="4"/>
      <c r="N1" s="4"/>
      <c r="R1" s="4"/>
      <c r="S1" s="4"/>
      <c r="T1" s="4"/>
      <c r="U1" s="4"/>
      <c r="V1" s="4"/>
      <c r="W1" s="111" t="s">
        <v>151</v>
      </c>
      <c r="X1" s="4"/>
      <c r="Y1" s="4"/>
      <c r="AA1" s="4"/>
      <c r="AB1" s="4"/>
      <c r="AC1" s="4"/>
    </row>
    <row r="2" spans="1:29" s="3" customFormat="1" ht="23.25" customHeight="1">
      <c r="D2" s="271" t="s">
        <v>36</v>
      </c>
      <c r="E2" s="271"/>
      <c r="F2" s="271"/>
      <c r="G2" s="271"/>
      <c r="H2" s="271"/>
      <c r="I2" s="271"/>
      <c r="J2" s="271"/>
      <c r="K2" s="271"/>
      <c r="M2" s="305" t="s">
        <v>169</v>
      </c>
      <c r="N2" s="305"/>
    </row>
    <row r="3" spans="1:29" ht="21.75" customHeight="1">
      <c r="D3" s="160" t="s">
        <v>26</v>
      </c>
      <c r="E3" s="161"/>
      <c r="F3" s="161"/>
      <c r="G3" s="162"/>
      <c r="H3" s="162"/>
      <c r="I3" s="162"/>
      <c r="J3" s="272" t="s">
        <v>33</v>
      </c>
      <c r="K3" s="272"/>
      <c r="L3" s="2"/>
      <c r="M3" s="163" t="s">
        <v>170</v>
      </c>
      <c r="N3" s="164">
        <v>0.4</v>
      </c>
      <c r="O3" s="2"/>
      <c r="P3" s="303" t="s">
        <v>141</v>
      </c>
      <c r="Q3" s="304"/>
    </row>
    <row r="4" spans="1:29" ht="38.25" customHeight="1" thickBot="1">
      <c r="B4" s="174"/>
      <c r="C4" s="175"/>
      <c r="D4" s="268" t="s">
        <v>22</v>
      </c>
      <c r="E4" s="269"/>
      <c r="F4" s="176" t="s">
        <v>25</v>
      </c>
      <c r="G4" s="270" t="s">
        <v>0</v>
      </c>
      <c r="H4" s="270"/>
      <c r="I4" s="177" t="s">
        <v>5</v>
      </c>
      <c r="J4" s="177" t="s">
        <v>180</v>
      </c>
      <c r="K4" s="177" t="s">
        <v>2</v>
      </c>
      <c r="M4" s="177" t="s">
        <v>181</v>
      </c>
      <c r="N4" s="177" t="s">
        <v>2</v>
      </c>
      <c r="P4" s="180" t="s">
        <v>143</v>
      </c>
      <c r="Q4" s="180" t="s">
        <v>146</v>
      </c>
      <c r="S4" s="182" t="s">
        <v>158</v>
      </c>
      <c r="T4" s="182" t="s">
        <v>159</v>
      </c>
      <c r="U4" s="182" t="s">
        <v>160</v>
      </c>
      <c r="V4" s="182" t="s">
        <v>161</v>
      </c>
      <c r="W4" s="182" t="s">
        <v>162</v>
      </c>
    </row>
    <row r="5" spans="1:29" ht="15.75" customHeight="1">
      <c r="B5" s="273" t="s">
        <v>44</v>
      </c>
      <c r="C5" s="276" t="s">
        <v>27</v>
      </c>
      <c r="D5" s="279" t="s">
        <v>7</v>
      </c>
      <c r="E5" s="282" t="s">
        <v>4</v>
      </c>
      <c r="F5" s="183" t="s">
        <v>8</v>
      </c>
      <c r="G5" s="184" t="s">
        <v>18</v>
      </c>
      <c r="H5" s="185">
        <v>50</v>
      </c>
      <c r="I5" s="185"/>
      <c r="J5" s="186">
        <v>9.4</v>
      </c>
      <c r="K5" s="187">
        <f t="shared" ref="K5:K24" si="0">J5*50</f>
        <v>470</v>
      </c>
      <c r="M5" s="172">
        <f t="shared" ref="M5:M24" si="1">J5-(J5*$N$3)</f>
        <v>5.6400000000000006</v>
      </c>
      <c r="N5" s="173">
        <f t="shared" ref="N5:N24" si="2">M5*50</f>
        <v>282</v>
      </c>
      <c r="P5" s="178">
        <f>SUM(S5:W5)</f>
        <v>0</v>
      </c>
      <c r="Q5" s="179">
        <f t="shared" ref="Q5:Q24" si="3">P5*N5</f>
        <v>0</v>
      </c>
      <c r="S5" s="181"/>
      <c r="T5" s="181"/>
      <c r="U5" s="181"/>
      <c r="V5" s="181"/>
      <c r="W5" s="181"/>
    </row>
    <row r="6" spans="1:29" ht="15.75" customHeight="1">
      <c r="B6" s="274"/>
      <c r="C6" s="277"/>
      <c r="D6" s="280"/>
      <c r="E6" s="283"/>
      <c r="F6" s="152" t="s">
        <v>9</v>
      </c>
      <c r="G6" s="153" t="s">
        <v>19</v>
      </c>
      <c r="H6" s="154">
        <v>50</v>
      </c>
      <c r="I6" s="154"/>
      <c r="J6" s="155">
        <v>19.8</v>
      </c>
      <c r="K6" s="156">
        <f t="shared" si="0"/>
        <v>990</v>
      </c>
      <c r="M6" s="155">
        <f t="shared" si="1"/>
        <v>11.879999999999999</v>
      </c>
      <c r="N6" s="156">
        <f t="shared" si="2"/>
        <v>594</v>
      </c>
      <c r="P6" s="157">
        <f t="shared" ref="P6:P24" si="4">SUM(S6:W6)</f>
        <v>0</v>
      </c>
      <c r="Q6" s="158">
        <f t="shared" si="3"/>
        <v>0</v>
      </c>
      <c r="S6" s="159"/>
      <c r="T6" s="159"/>
      <c r="U6" s="159"/>
      <c r="V6" s="159"/>
      <c r="W6" s="159"/>
    </row>
    <row r="7" spans="1:29" ht="15.75" customHeight="1">
      <c r="B7" s="274"/>
      <c r="C7" s="277"/>
      <c r="D7" s="280"/>
      <c r="E7" s="283"/>
      <c r="F7" s="152" t="s">
        <v>10</v>
      </c>
      <c r="G7" s="153" t="s">
        <v>20</v>
      </c>
      <c r="H7" s="154">
        <v>50</v>
      </c>
      <c r="I7" s="154"/>
      <c r="J7" s="155">
        <v>30</v>
      </c>
      <c r="K7" s="156">
        <f t="shared" si="0"/>
        <v>1500</v>
      </c>
      <c r="M7" s="155">
        <f t="shared" si="1"/>
        <v>18</v>
      </c>
      <c r="N7" s="156">
        <f t="shared" si="2"/>
        <v>900</v>
      </c>
      <c r="P7" s="157">
        <f t="shared" si="4"/>
        <v>0</v>
      </c>
      <c r="Q7" s="158">
        <f t="shared" si="3"/>
        <v>0</v>
      </c>
      <c r="S7" s="159"/>
      <c r="T7" s="159"/>
      <c r="U7" s="159"/>
      <c r="V7" s="159"/>
      <c r="W7" s="159"/>
    </row>
    <row r="8" spans="1:29" ht="15.75" customHeight="1">
      <c r="B8" s="274"/>
      <c r="C8" s="277"/>
      <c r="D8" s="280"/>
      <c r="E8" s="283"/>
      <c r="F8" s="152" t="s">
        <v>11</v>
      </c>
      <c r="G8" s="153" t="s">
        <v>1</v>
      </c>
      <c r="H8" s="154">
        <v>50</v>
      </c>
      <c r="I8" s="154"/>
      <c r="J8" s="155">
        <v>38.9</v>
      </c>
      <c r="K8" s="156">
        <f t="shared" si="0"/>
        <v>1945</v>
      </c>
      <c r="M8" s="155">
        <f t="shared" si="1"/>
        <v>23.339999999999996</v>
      </c>
      <c r="N8" s="156">
        <f t="shared" si="2"/>
        <v>1166.9999999999998</v>
      </c>
      <c r="P8" s="157">
        <f t="shared" si="4"/>
        <v>0</v>
      </c>
      <c r="Q8" s="158">
        <f t="shared" si="3"/>
        <v>0</v>
      </c>
      <c r="S8" s="159"/>
      <c r="T8" s="159"/>
      <c r="U8" s="159"/>
      <c r="V8" s="159"/>
      <c r="W8" s="159"/>
    </row>
    <row r="9" spans="1:29" ht="15.75" customHeight="1" thickBot="1">
      <c r="B9" s="274"/>
      <c r="C9" s="277"/>
      <c r="D9" s="281"/>
      <c r="E9" s="284"/>
      <c r="F9" s="188" t="s">
        <v>12</v>
      </c>
      <c r="G9" s="189" t="s">
        <v>21</v>
      </c>
      <c r="H9" s="190">
        <v>50</v>
      </c>
      <c r="I9" s="190"/>
      <c r="J9" s="191">
        <v>48.9</v>
      </c>
      <c r="K9" s="192">
        <f t="shared" si="0"/>
        <v>2445</v>
      </c>
      <c r="M9" s="191">
        <f t="shared" si="1"/>
        <v>29.339999999999996</v>
      </c>
      <c r="N9" s="192">
        <f t="shared" si="2"/>
        <v>1466.9999999999998</v>
      </c>
      <c r="P9" s="193">
        <f t="shared" si="4"/>
        <v>0</v>
      </c>
      <c r="Q9" s="194">
        <f t="shared" si="3"/>
        <v>0</v>
      </c>
      <c r="S9" s="195"/>
      <c r="T9" s="195"/>
      <c r="U9" s="195"/>
      <c r="V9" s="195"/>
      <c r="W9" s="195"/>
    </row>
    <row r="10" spans="1:29" ht="15.75" customHeight="1">
      <c r="B10" s="274"/>
      <c r="C10" s="277"/>
      <c r="D10" s="285" t="s">
        <v>6</v>
      </c>
      <c r="E10" s="286" t="s">
        <v>4</v>
      </c>
      <c r="F10" s="169" t="s">
        <v>13</v>
      </c>
      <c r="G10" s="170" t="s">
        <v>28</v>
      </c>
      <c r="H10" s="171">
        <v>50</v>
      </c>
      <c r="I10" s="171"/>
      <c r="J10" s="172">
        <v>8.9</v>
      </c>
      <c r="K10" s="173">
        <f t="shared" si="0"/>
        <v>445</v>
      </c>
      <c r="M10" s="172">
        <f t="shared" si="1"/>
        <v>5.34</v>
      </c>
      <c r="N10" s="173">
        <f t="shared" si="2"/>
        <v>267</v>
      </c>
      <c r="P10" s="178">
        <f t="shared" si="4"/>
        <v>0</v>
      </c>
      <c r="Q10" s="179">
        <f t="shared" si="3"/>
        <v>0</v>
      </c>
      <c r="S10" s="181"/>
      <c r="T10" s="181"/>
      <c r="U10" s="181"/>
      <c r="V10" s="181"/>
      <c r="W10" s="181"/>
    </row>
    <row r="11" spans="1:29" ht="15.75" customHeight="1">
      <c r="B11" s="274"/>
      <c r="C11" s="277"/>
      <c r="D11" s="280"/>
      <c r="E11" s="283"/>
      <c r="F11" s="152" t="s">
        <v>14</v>
      </c>
      <c r="G11" s="153" t="s">
        <v>29</v>
      </c>
      <c r="H11" s="154">
        <v>50</v>
      </c>
      <c r="I11" s="154"/>
      <c r="J11" s="155">
        <v>12.2</v>
      </c>
      <c r="K11" s="156">
        <f t="shared" si="0"/>
        <v>610</v>
      </c>
      <c r="M11" s="155">
        <f t="shared" si="1"/>
        <v>7.3199999999999994</v>
      </c>
      <c r="N11" s="156">
        <f t="shared" si="2"/>
        <v>365.99999999999994</v>
      </c>
      <c r="P11" s="157">
        <f t="shared" si="4"/>
        <v>0</v>
      </c>
      <c r="Q11" s="158">
        <f t="shared" si="3"/>
        <v>0</v>
      </c>
      <c r="S11" s="159"/>
      <c r="T11" s="159"/>
      <c r="U11" s="159"/>
      <c r="V11" s="159"/>
      <c r="W11" s="159"/>
    </row>
    <row r="12" spans="1:29" ht="15.75" customHeight="1">
      <c r="B12" s="274"/>
      <c r="C12" s="277"/>
      <c r="D12" s="280"/>
      <c r="E12" s="283"/>
      <c r="F12" s="152" t="s">
        <v>15</v>
      </c>
      <c r="G12" s="153" t="s">
        <v>30</v>
      </c>
      <c r="H12" s="154">
        <v>50</v>
      </c>
      <c r="I12" s="154"/>
      <c r="J12" s="155">
        <v>21.9</v>
      </c>
      <c r="K12" s="156">
        <f t="shared" si="0"/>
        <v>1095</v>
      </c>
      <c r="M12" s="155">
        <f t="shared" si="1"/>
        <v>13.139999999999999</v>
      </c>
      <c r="N12" s="156">
        <f t="shared" si="2"/>
        <v>656.99999999999989</v>
      </c>
      <c r="P12" s="157">
        <f t="shared" si="4"/>
        <v>0</v>
      </c>
      <c r="Q12" s="158">
        <f t="shared" si="3"/>
        <v>0</v>
      </c>
      <c r="S12" s="159"/>
      <c r="T12" s="159"/>
      <c r="U12" s="159"/>
      <c r="V12" s="159"/>
      <c r="W12" s="159"/>
    </row>
    <row r="13" spans="1:29" ht="15.75" customHeight="1">
      <c r="B13" s="274"/>
      <c r="C13" s="277"/>
      <c r="D13" s="280"/>
      <c r="E13" s="283"/>
      <c r="F13" s="152" t="s">
        <v>16</v>
      </c>
      <c r="G13" s="153" t="s">
        <v>31</v>
      </c>
      <c r="H13" s="154">
        <v>50</v>
      </c>
      <c r="I13" s="154"/>
      <c r="J13" s="155">
        <v>24.9</v>
      </c>
      <c r="K13" s="156">
        <f t="shared" si="0"/>
        <v>1245</v>
      </c>
      <c r="M13" s="155">
        <f t="shared" si="1"/>
        <v>14.939999999999998</v>
      </c>
      <c r="N13" s="156">
        <f t="shared" si="2"/>
        <v>746.99999999999989</v>
      </c>
      <c r="P13" s="157">
        <f t="shared" si="4"/>
        <v>0</v>
      </c>
      <c r="Q13" s="158">
        <f t="shared" si="3"/>
        <v>0</v>
      </c>
      <c r="S13" s="159"/>
      <c r="T13" s="159"/>
      <c r="U13" s="159"/>
      <c r="V13" s="159"/>
      <c r="W13" s="159"/>
    </row>
    <row r="14" spans="1:29" ht="15.75" customHeight="1" thickBot="1">
      <c r="B14" s="274"/>
      <c r="C14" s="278"/>
      <c r="D14" s="281"/>
      <c r="E14" s="284"/>
      <c r="F14" s="188" t="s">
        <v>17</v>
      </c>
      <c r="G14" s="189" t="s">
        <v>32</v>
      </c>
      <c r="H14" s="190">
        <v>50</v>
      </c>
      <c r="I14" s="190"/>
      <c r="J14" s="191">
        <v>38.9</v>
      </c>
      <c r="K14" s="192">
        <f t="shared" si="0"/>
        <v>1945</v>
      </c>
      <c r="M14" s="191">
        <f t="shared" si="1"/>
        <v>23.339999999999996</v>
      </c>
      <c r="N14" s="192">
        <f t="shared" si="2"/>
        <v>1166.9999999999998</v>
      </c>
      <c r="P14" s="193">
        <f t="shared" si="4"/>
        <v>0</v>
      </c>
      <c r="Q14" s="194">
        <f t="shared" si="3"/>
        <v>0</v>
      </c>
      <c r="S14" s="195"/>
      <c r="T14" s="195"/>
      <c r="U14" s="195"/>
      <c r="V14" s="195"/>
      <c r="W14" s="195"/>
    </row>
    <row r="15" spans="1:29" ht="15.75" customHeight="1">
      <c r="B15" s="274"/>
      <c r="C15" s="287" t="s">
        <v>35</v>
      </c>
      <c r="D15" s="279" t="s">
        <v>7</v>
      </c>
      <c r="E15" s="282" t="s">
        <v>4</v>
      </c>
      <c r="F15" s="183" t="s">
        <v>8</v>
      </c>
      <c r="G15" s="184" t="s">
        <v>18</v>
      </c>
      <c r="H15" s="185">
        <v>50</v>
      </c>
      <c r="I15" s="185"/>
      <c r="J15" s="186">
        <v>11.5</v>
      </c>
      <c r="K15" s="187">
        <f t="shared" si="0"/>
        <v>575</v>
      </c>
      <c r="M15" s="172">
        <f t="shared" si="1"/>
        <v>6.8999999999999995</v>
      </c>
      <c r="N15" s="173">
        <f t="shared" si="2"/>
        <v>345</v>
      </c>
      <c r="P15" s="178">
        <f t="shared" si="4"/>
        <v>0</v>
      </c>
      <c r="Q15" s="179">
        <f t="shared" si="3"/>
        <v>0</v>
      </c>
      <c r="S15" s="181"/>
      <c r="T15" s="181"/>
      <c r="U15" s="181"/>
      <c r="V15" s="181"/>
      <c r="W15" s="181"/>
    </row>
    <row r="16" spans="1:29" ht="15.75" customHeight="1">
      <c r="B16" s="274"/>
      <c r="C16" s="288"/>
      <c r="D16" s="280"/>
      <c r="E16" s="283"/>
      <c r="F16" s="152" t="s">
        <v>9</v>
      </c>
      <c r="G16" s="153" t="s">
        <v>19</v>
      </c>
      <c r="H16" s="154">
        <v>50</v>
      </c>
      <c r="I16" s="154"/>
      <c r="J16" s="155">
        <v>23.5</v>
      </c>
      <c r="K16" s="156">
        <f t="shared" si="0"/>
        <v>1175</v>
      </c>
      <c r="M16" s="155">
        <f t="shared" si="1"/>
        <v>14.1</v>
      </c>
      <c r="N16" s="156">
        <f t="shared" si="2"/>
        <v>705</v>
      </c>
      <c r="P16" s="157">
        <f t="shared" si="4"/>
        <v>0</v>
      </c>
      <c r="Q16" s="158">
        <f t="shared" si="3"/>
        <v>0</v>
      </c>
      <c r="S16" s="159"/>
      <c r="T16" s="159"/>
      <c r="U16" s="159"/>
      <c r="V16" s="159"/>
      <c r="W16" s="159"/>
    </row>
    <row r="17" spans="2:23" ht="15.75" customHeight="1">
      <c r="B17" s="274"/>
      <c r="C17" s="288"/>
      <c r="D17" s="280"/>
      <c r="E17" s="283"/>
      <c r="F17" s="152" t="s">
        <v>10</v>
      </c>
      <c r="G17" s="153" t="s">
        <v>20</v>
      </c>
      <c r="H17" s="154">
        <v>50</v>
      </c>
      <c r="I17" s="154"/>
      <c r="J17" s="155">
        <v>34.9</v>
      </c>
      <c r="K17" s="156">
        <f t="shared" si="0"/>
        <v>1745</v>
      </c>
      <c r="M17" s="155">
        <f t="shared" si="1"/>
        <v>20.939999999999998</v>
      </c>
      <c r="N17" s="156">
        <f t="shared" si="2"/>
        <v>1047</v>
      </c>
      <c r="P17" s="157">
        <f t="shared" si="4"/>
        <v>0</v>
      </c>
      <c r="Q17" s="158">
        <f t="shared" si="3"/>
        <v>0</v>
      </c>
      <c r="S17" s="159"/>
      <c r="T17" s="159"/>
      <c r="U17" s="159"/>
      <c r="V17" s="159"/>
      <c r="W17" s="159"/>
    </row>
    <row r="18" spans="2:23" ht="15.75" customHeight="1">
      <c r="B18" s="274"/>
      <c r="C18" s="288"/>
      <c r="D18" s="280"/>
      <c r="E18" s="283"/>
      <c r="F18" s="152" t="s">
        <v>11</v>
      </c>
      <c r="G18" s="153" t="s">
        <v>1</v>
      </c>
      <c r="H18" s="154">
        <v>50</v>
      </c>
      <c r="I18" s="154"/>
      <c r="J18" s="155">
        <v>47</v>
      </c>
      <c r="K18" s="156">
        <f t="shared" si="0"/>
        <v>2350</v>
      </c>
      <c r="M18" s="155">
        <f t="shared" si="1"/>
        <v>28.2</v>
      </c>
      <c r="N18" s="156">
        <f t="shared" si="2"/>
        <v>1410</v>
      </c>
      <c r="P18" s="157">
        <f t="shared" si="4"/>
        <v>0</v>
      </c>
      <c r="Q18" s="158">
        <f t="shared" si="3"/>
        <v>0</v>
      </c>
      <c r="S18" s="159"/>
      <c r="T18" s="159"/>
      <c r="U18" s="159"/>
      <c r="V18" s="159"/>
      <c r="W18" s="159"/>
    </row>
    <row r="19" spans="2:23" ht="15.75" customHeight="1" thickBot="1">
      <c r="B19" s="274"/>
      <c r="C19" s="288"/>
      <c r="D19" s="281"/>
      <c r="E19" s="284"/>
      <c r="F19" s="188" t="s">
        <v>12</v>
      </c>
      <c r="G19" s="189" t="s">
        <v>21</v>
      </c>
      <c r="H19" s="190">
        <v>50</v>
      </c>
      <c r="I19" s="190"/>
      <c r="J19" s="191">
        <v>57</v>
      </c>
      <c r="K19" s="192">
        <f t="shared" si="0"/>
        <v>2850</v>
      </c>
      <c r="M19" s="191">
        <f t="shared" si="1"/>
        <v>34.200000000000003</v>
      </c>
      <c r="N19" s="192">
        <f t="shared" si="2"/>
        <v>1710.0000000000002</v>
      </c>
      <c r="P19" s="193">
        <f t="shared" si="4"/>
        <v>0</v>
      </c>
      <c r="Q19" s="194">
        <f t="shared" si="3"/>
        <v>0</v>
      </c>
      <c r="S19" s="195"/>
      <c r="T19" s="195"/>
      <c r="U19" s="195"/>
      <c r="V19" s="195"/>
      <c r="W19" s="195"/>
    </row>
    <row r="20" spans="2:23" ht="15.75" customHeight="1">
      <c r="B20" s="274"/>
      <c r="C20" s="288"/>
      <c r="D20" s="285" t="s">
        <v>6</v>
      </c>
      <c r="E20" s="286" t="s">
        <v>4</v>
      </c>
      <c r="F20" s="169" t="s">
        <v>13</v>
      </c>
      <c r="G20" s="170" t="s">
        <v>28</v>
      </c>
      <c r="H20" s="171">
        <v>50</v>
      </c>
      <c r="I20" s="171"/>
      <c r="J20" s="172">
        <v>11.4</v>
      </c>
      <c r="K20" s="173">
        <f t="shared" si="0"/>
        <v>570</v>
      </c>
      <c r="M20" s="172">
        <f t="shared" si="1"/>
        <v>6.84</v>
      </c>
      <c r="N20" s="173">
        <f t="shared" si="2"/>
        <v>342</v>
      </c>
      <c r="P20" s="178">
        <f t="shared" si="4"/>
        <v>0</v>
      </c>
      <c r="Q20" s="179">
        <f t="shared" si="3"/>
        <v>0</v>
      </c>
      <c r="S20" s="181"/>
      <c r="T20" s="181"/>
      <c r="U20" s="181"/>
      <c r="V20" s="181"/>
      <c r="W20" s="181"/>
    </row>
    <row r="21" spans="2:23" ht="15.75" customHeight="1">
      <c r="B21" s="274"/>
      <c r="C21" s="288"/>
      <c r="D21" s="280"/>
      <c r="E21" s="283"/>
      <c r="F21" s="152" t="s">
        <v>14</v>
      </c>
      <c r="G21" s="153" t="s">
        <v>29</v>
      </c>
      <c r="H21" s="154">
        <v>50</v>
      </c>
      <c r="I21" s="154"/>
      <c r="J21" s="155">
        <v>15.8</v>
      </c>
      <c r="K21" s="156">
        <f t="shared" si="0"/>
        <v>790</v>
      </c>
      <c r="M21" s="155">
        <f t="shared" si="1"/>
        <v>9.48</v>
      </c>
      <c r="N21" s="156">
        <f t="shared" si="2"/>
        <v>474</v>
      </c>
      <c r="P21" s="157">
        <f t="shared" si="4"/>
        <v>0</v>
      </c>
      <c r="Q21" s="158">
        <f t="shared" si="3"/>
        <v>0</v>
      </c>
      <c r="S21" s="159"/>
      <c r="T21" s="159"/>
      <c r="U21" s="159"/>
      <c r="V21" s="159"/>
      <c r="W21" s="159"/>
    </row>
    <row r="22" spans="2:23" ht="15.75" customHeight="1">
      <c r="B22" s="274"/>
      <c r="C22" s="288"/>
      <c r="D22" s="280"/>
      <c r="E22" s="283"/>
      <c r="F22" s="152" t="s">
        <v>15</v>
      </c>
      <c r="G22" s="153" t="s">
        <v>30</v>
      </c>
      <c r="H22" s="154">
        <v>50</v>
      </c>
      <c r="I22" s="154"/>
      <c r="J22" s="155">
        <v>28.5</v>
      </c>
      <c r="K22" s="156">
        <f t="shared" si="0"/>
        <v>1425</v>
      </c>
      <c r="M22" s="155">
        <f t="shared" si="1"/>
        <v>17.100000000000001</v>
      </c>
      <c r="N22" s="156">
        <f t="shared" si="2"/>
        <v>855.00000000000011</v>
      </c>
      <c r="P22" s="157">
        <f t="shared" si="4"/>
        <v>0</v>
      </c>
      <c r="Q22" s="158">
        <f t="shared" si="3"/>
        <v>0</v>
      </c>
      <c r="S22" s="159"/>
      <c r="T22" s="159"/>
      <c r="U22" s="159"/>
      <c r="V22" s="159"/>
      <c r="W22" s="159"/>
    </row>
    <row r="23" spans="2:23" ht="15.75" customHeight="1">
      <c r="B23" s="274"/>
      <c r="C23" s="288"/>
      <c r="D23" s="280"/>
      <c r="E23" s="283"/>
      <c r="F23" s="152" t="s">
        <v>16</v>
      </c>
      <c r="G23" s="153" t="s">
        <v>31</v>
      </c>
      <c r="H23" s="154">
        <v>50</v>
      </c>
      <c r="I23" s="154"/>
      <c r="J23" s="155">
        <v>35.5</v>
      </c>
      <c r="K23" s="156">
        <f t="shared" si="0"/>
        <v>1775</v>
      </c>
      <c r="M23" s="155">
        <f t="shared" si="1"/>
        <v>21.299999999999997</v>
      </c>
      <c r="N23" s="156">
        <f t="shared" si="2"/>
        <v>1064.9999999999998</v>
      </c>
      <c r="P23" s="157">
        <f t="shared" si="4"/>
        <v>0</v>
      </c>
      <c r="Q23" s="158">
        <f t="shared" si="3"/>
        <v>0</v>
      </c>
      <c r="S23" s="159"/>
      <c r="T23" s="159"/>
      <c r="U23" s="159"/>
      <c r="V23" s="159"/>
      <c r="W23" s="159"/>
    </row>
    <row r="24" spans="2:23" ht="15.75" customHeight="1" thickBot="1">
      <c r="B24" s="275"/>
      <c r="C24" s="289"/>
      <c r="D24" s="281"/>
      <c r="E24" s="284"/>
      <c r="F24" s="188" t="s">
        <v>17</v>
      </c>
      <c r="G24" s="189" t="s">
        <v>32</v>
      </c>
      <c r="H24" s="190">
        <v>50</v>
      </c>
      <c r="I24" s="190"/>
      <c r="J24" s="191">
        <v>47.5</v>
      </c>
      <c r="K24" s="192">
        <f t="shared" si="0"/>
        <v>2375</v>
      </c>
      <c r="M24" s="191">
        <f t="shared" si="1"/>
        <v>28.5</v>
      </c>
      <c r="N24" s="192">
        <f t="shared" si="2"/>
        <v>1425</v>
      </c>
      <c r="P24" s="193">
        <f t="shared" si="4"/>
        <v>0</v>
      </c>
      <c r="Q24" s="194">
        <f t="shared" si="3"/>
        <v>0</v>
      </c>
      <c r="S24" s="195"/>
      <c r="T24" s="195"/>
      <c r="U24" s="195"/>
      <c r="V24" s="195"/>
      <c r="W24" s="195"/>
    </row>
    <row r="25" spans="2:23">
      <c r="F25" s="299" t="s">
        <v>23</v>
      </c>
      <c r="G25" s="299"/>
      <c r="H25" s="299"/>
      <c r="I25" s="299"/>
      <c r="J25" s="299"/>
      <c r="K25" s="299"/>
      <c r="P25" s="196">
        <f>SUM(P5:P24)</f>
        <v>0</v>
      </c>
      <c r="Q25" s="179">
        <f>SUM(Q5:Q24)</f>
        <v>0</v>
      </c>
      <c r="S25" s="197">
        <f t="shared" ref="S25:W25" si="5">SUM(S5:S24)</f>
        <v>0</v>
      </c>
      <c r="T25" s="197">
        <f t="shared" si="5"/>
        <v>0</v>
      </c>
      <c r="U25" s="197">
        <f t="shared" si="5"/>
        <v>0</v>
      </c>
      <c r="V25" s="197">
        <f t="shared" si="5"/>
        <v>0</v>
      </c>
      <c r="W25" s="197">
        <f t="shared" si="5"/>
        <v>0</v>
      </c>
    </row>
    <row r="26" spans="2:23" ht="15.75" thickBot="1">
      <c r="F26" s="300" t="s">
        <v>24</v>
      </c>
      <c r="G26" s="300"/>
      <c r="H26" s="300"/>
      <c r="I26" s="300"/>
      <c r="J26" s="300"/>
      <c r="K26" s="300"/>
      <c r="P26" s="165" t="s">
        <v>144</v>
      </c>
      <c r="Q26" s="166">
        <f>Q25*21%</f>
        <v>0</v>
      </c>
    </row>
    <row r="27" spans="2:23" ht="15.75" thickBot="1">
      <c r="F27" s="112"/>
      <c r="G27" s="112"/>
      <c r="H27" s="112"/>
      <c r="I27" s="112"/>
      <c r="J27" s="112"/>
      <c r="K27" s="112"/>
      <c r="P27" s="198" t="s">
        <v>145</v>
      </c>
      <c r="Q27" s="199">
        <f>SUM(Q25:Q26)</f>
        <v>0</v>
      </c>
    </row>
    <row r="29" spans="2:23" s="3" customFormat="1" ht="23.25" customHeight="1">
      <c r="B29" s="5"/>
      <c r="D29" s="301" t="s">
        <v>39</v>
      </c>
      <c r="E29" s="301"/>
      <c r="F29" s="301"/>
      <c r="G29" s="301"/>
      <c r="H29" s="301"/>
      <c r="I29" s="301"/>
      <c r="J29" s="301"/>
      <c r="K29" s="301"/>
      <c r="M29" s="305" t="s">
        <v>169</v>
      </c>
      <c r="N29" s="305"/>
    </row>
    <row r="30" spans="2:23" ht="21.75" customHeight="1">
      <c r="D30" s="160" t="s">
        <v>26</v>
      </c>
      <c r="E30" s="161"/>
      <c r="F30" s="161"/>
      <c r="G30" s="162"/>
      <c r="H30" s="162"/>
      <c r="I30" s="162"/>
      <c r="J30" s="272" t="s">
        <v>33</v>
      </c>
      <c r="K30" s="272"/>
      <c r="L30" s="2"/>
      <c r="M30" s="163" t="s">
        <v>170</v>
      </c>
      <c r="N30" s="167">
        <v>0.4</v>
      </c>
      <c r="O30" s="2"/>
      <c r="P30" s="303" t="s">
        <v>141</v>
      </c>
      <c r="Q30" s="304"/>
    </row>
    <row r="31" spans="2:23" ht="38.25" customHeight="1" thickBot="1">
      <c r="B31" s="174"/>
      <c r="C31" s="175"/>
      <c r="D31" s="268" t="s">
        <v>22</v>
      </c>
      <c r="E31" s="269"/>
      <c r="F31" s="176" t="s">
        <v>25</v>
      </c>
      <c r="G31" s="270" t="s">
        <v>0</v>
      </c>
      <c r="H31" s="270"/>
      <c r="I31" s="177" t="s">
        <v>5</v>
      </c>
      <c r="J31" s="177" t="s">
        <v>180</v>
      </c>
      <c r="K31" s="177" t="s">
        <v>2</v>
      </c>
      <c r="M31" s="177" t="s">
        <v>181</v>
      </c>
      <c r="N31" s="177" t="s">
        <v>2</v>
      </c>
      <c r="P31" s="182" t="s">
        <v>143</v>
      </c>
      <c r="Q31" s="182" t="s">
        <v>146</v>
      </c>
    </row>
    <row r="32" spans="2:23" ht="15.75" customHeight="1">
      <c r="B32" s="290" t="s">
        <v>42</v>
      </c>
      <c r="C32" s="293" t="s">
        <v>156</v>
      </c>
      <c r="D32" s="279" t="s">
        <v>7</v>
      </c>
      <c r="E32" s="282" t="s">
        <v>4</v>
      </c>
      <c r="F32" s="183" t="s">
        <v>8</v>
      </c>
      <c r="G32" s="184" t="s">
        <v>18</v>
      </c>
      <c r="H32" s="185">
        <v>50</v>
      </c>
      <c r="I32" s="185"/>
      <c r="J32" s="186">
        <v>4.5</v>
      </c>
      <c r="K32" s="187">
        <f>J32*50</f>
        <v>225</v>
      </c>
      <c r="M32" s="172">
        <f t="shared" ref="M32:M51" si="6">J32-(J32*$N$30)</f>
        <v>2.7</v>
      </c>
      <c r="N32" s="173">
        <f t="shared" ref="N32:N51" si="7">M32*50</f>
        <v>135</v>
      </c>
      <c r="P32" s="181"/>
      <c r="Q32" s="179">
        <f t="shared" ref="Q32:Q51" si="8">P32*N32</f>
        <v>0</v>
      </c>
    </row>
    <row r="33" spans="2:17" ht="15.75" customHeight="1">
      <c r="B33" s="291"/>
      <c r="C33" s="294"/>
      <c r="D33" s="280"/>
      <c r="E33" s="283"/>
      <c r="F33" s="152" t="s">
        <v>9</v>
      </c>
      <c r="G33" s="153" t="s">
        <v>19</v>
      </c>
      <c r="H33" s="154">
        <v>50</v>
      </c>
      <c r="I33" s="154"/>
      <c r="J33" s="155">
        <v>9</v>
      </c>
      <c r="K33" s="156">
        <f t="shared" ref="K33:K51" si="9">J33*50</f>
        <v>450</v>
      </c>
      <c r="M33" s="155">
        <f t="shared" si="6"/>
        <v>5.4</v>
      </c>
      <c r="N33" s="156">
        <f t="shared" si="7"/>
        <v>270</v>
      </c>
      <c r="P33" s="159"/>
      <c r="Q33" s="158">
        <f t="shared" si="8"/>
        <v>0</v>
      </c>
    </row>
    <row r="34" spans="2:17" ht="15.75" customHeight="1">
      <c r="B34" s="291"/>
      <c r="C34" s="294"/>
      <c r="D34" s="280"/>
      <c r="E34" s="283"/>
      <c r="F34" s="152" t="s">
        <v>10</v>
      </c>
      <c r="G34" s="153" t="s">
        <v>20</v>
      </c>
      <c r="H34" s="154">
        <v>50</v>
      </c>
      <c r="I34" s="154"/>
      <c r="J34" s="155">
        <v>13.4</v>
      </c>
      <c r="K34" s="156">
        <f t="shared" si="9"/>
        <v>670</v>
      </c>
      <c r="M34" s="155">
        <f t="shared" si="6"/>
        <v>8.0399999999999991</v>
      </c>
      <c r="N34" s="156">
        <f t="shared" si="7"/>
        <v>401.99999999999994</v>
      </c>
      <c r="P34" s="159"/>
      <c r="Q34" s="158">
        <f t="shared" si="8"/>
        <v>0</v>
      </c>
    </row>
    <row r="35" spans="2:17" ht="15.75" customHeight="1">
      <c r="B35" s="291"/>
      <c r="C35" s="294"/>
      <c r="D35" s="280"/>
      <c r="E35" s="283"/>
      <c r="F35" s="152" t="s">
        <v>11</v>
      </c>
      <c r="G35" s="153" t="s">
        <v>1</v>
      </c>
      <c r="H35" s="154">
        <v>50</v>
      </c>
      <c r="I35" s="154"/>
      <c r="J35" s="155">
        <v>17.8</v>
      </c>
      <c r="K35" s="156">
        <f t="shared" si="9"/>
        <v>890</v>
      </c>
      <c r="M35" s="155">
        <f t="shared" si="6"/>
        <v>10.68</v>
      </c>
      <c r="N35" s="156">
        <f t="shared" si="7"/>
        <v>534</v>
      </c>
      <c r="P35" s="159"/>
      <c r="Q35" s="158">
        <f t="shared" si="8"/>
        <v>0</v>
      </c>
    </row>
    <row r="36" spans="2:17" ht="15.75" customHeight="1" thickBot="1">
      <c r="B36" s="291"/>
      <c r="C36" s="294"/>
      <c r="D36" s="281"/>
      <c r="E36" s="284"/>
      <c r="F36" s="188" t="s">
        <v>12</v>
      </c>
      <c r="G36" s="189" t="s">
        <v>21</v>
      </c>
      <c r="H36" s="190">
        <v>50</v>
      </c>
      <c r="I36" s="190"/>
      <c r="J36" s="191">
        <v>21.5</v>
      </c>
      <c r="K36" s="192">
        <f t="shared" si="9"/>
        <v>1075</v>
      </c>
      <c r="M36" s="191">
        <f t="shared" si="6"/>
        <v>12.9</v>
      </c>
      <c r="N36" s="192">
        <f t="shared" si="7"/>
        <v>645</v>
      </c>
      <c r="P36" s="195"/>
      <c r="Q36" s="194">
        <f t="shared" si="8"/>
        <v>0</v>
      </c>
    </row>
    <row r="37" spans="2:17" ht="15.75" customHeight="1">
      <c r="B37" s="291"/>
      <c r="C37" s="294"/>
      <c r="D37" s="285" t="s">
        <v>6</v>
      </c>
      <c r="E37" s="286" t="s">
        <v>4</v>
      </c>
      <c r="F37" s="169" t="s">
        <v>13</v>
      </c>
      <c r="G37" s="170" t="s">
        <v>28</v>
      </c>
      <c r="H37" s="171">
        <v>50</v>
      </c>
      <c r="I37" s="171"/>
      <c r="J37" s="172">
        <v>4.4000000000000004</v>
      </c>
      <c r="K37" s="173">
        <f t="shared" si="9"/>
        <v>220.00000000000003</v>
      </c>
      <c r="M37" s="172">
        <f t="shared" si="6"/>
        <v>2.64</v>
      </c>
      <c r="N37" s="173">
        <f t="shared" si="7"/>
        <v>132</v>
      </c>
      <c r="P37" s="181"/>
      <c r="Q37" s="179">
        <f t="shared" si="8"/>
        <v>0</v>
      </c>
    </row>
    <row r="38" spans="2:17" ht="15.75" customHeight="1">
      <c r="B38" s="291"/>
      <c r="C38" s="294"/>
      <c r="D38" s="280"/>
      <c r="E38" s="283"/>
      <c r="F38" s="152" t="s">
        <v>14</v>
      </c>
      <c r="G38" s="153" t="s">
        <v>29</v>
      </c>
      <c r="H38" s="154">
        <v>50</v>
      </c>
      <c r="I38" s="154"/>
      <c r="J38" s="155">
        <v>6</v>
      </c>
      <c r="K38" s="156">
        <f t="shared" si="9"/>
        <v>300</v>
      </c>
      <c r="M38" s="155">
        <f t="shared" si="6"/>
        <v>3.5999999999999996</v>
      </c>
      <c r="N38" s="156">
        <f t="shared" si="7"/>
        <v>179.99999999999997</v>
      </c>
      <c r="P38" s="159"/>
      <c r="Q38" s="158">
        <f t="shared" si="8"/>
        <v>0</v>
      </c>
    </row>
    <row r="39" spans="2:17" ht="15.75" customHeight="1">
      <c r="B39" s="291"/>
      <c r="C39" s="294"/>
      <c r="D39" s="280"/>
      <c r="E39" s="283"/>
      <c r="F39" s="152" t="s">
        <v>15</v>
      </c>
      <c r="G39" s="153" t="s">
        <v>30</v>
      </c>
      <c r="H39" s="154">
        <v>50</v>
      </c>
      <c r="I39" s="154"/>
      <c r="J39" s="155">
        <v>10.7</v>
      </c>
      <c r="K39" s="156">
        <f t="shared" si="9"/>
        <v>535</v>
      </c>
      <c r="M39" s="155">
        <f t="shared" si="6"/>
        <v>6.419999999999999</v>
      </c>
      <c r="N39" s="156">
        <f t="shared" si="7"/>
        <v>320.99999999999994</v>
      </c>
      <c r="P39" s="159"/>
      <c r="Q39" s="158">
        <f t="shared" si="8"/>
        <v>0</v>
      </c>
    </row>
    <row r="40" spans="2:17" ht="15.75" customHeight="1">
      <c r="B40" s="291"/>
      <c r="C40" s="294"/>
      <c r="D40" s="280"/>
      <c r="E40" s="283"/>
      <c r="F40" s="152" t="s">
        <v>16</v>
      </c>
      <c r="G40" s="153" t="s">
        <v>31</v>
      </c>
      <c r="H40" s="154">
        <v>50</v>
      </c>
      <c r="I40" s="154"/>
      <c r="J40" s="155">
        <v>13.4</v>
      </c>
      <c r="K40" s="156">
        <f t="shared" si="9"/>
        <v>670</v>
      </c>
      <c r="M40" s="155">
        <f t="shared" si="6"/>
        <v>8.0399999999999991</v>
      </c>
      <c r="N40" s="156">
        <f t="shared" si="7"/>
        <v>401.99999999999994</v>
      </c>
      <c r="P40" s="159"/>
      <c r="Q40" s="158">
        <f t="shared" si="8"/>
        <v>0</v>
      </c>
    </row>
    <row r="41" spans="2:17" ht="15.75" customHeight="1" thickBot="1">
      <c r="B41" s="291"/>
      <c r="C41" s="295"/>
      <c r="D41" s="281"/>
      <c r="E41" s="284"/>
      <c r="F41" s="188" t="s">
        <v>17</v>
      </c>
      <c r="G41" s="189" t="s">
        <v>32</v>
      </c>
      <c r="H41" s="190">
        <v>50</v>
      </c>
      <c r="I41" s="190"/>
      <c r="J41" s="191">
        <v>17.8</v>
      </c>
      <c r="K41" s="192">
        <f t="shared" si="9"/>
        <v>890</v>
      </c>
      <c r="M41" s="191">
        <f t="shared" si="6"/>
        <v>10.68</v>
      </c>
      <c r="N41" s="192">
        <f t="shared" si="7"/>
        <v>534</v>
      </c>
      <c r="P41" s="195"/>
      <c r="Q41" s="194">
        <f t="shared" si="8"/>
        <v>0</v>
      </c>
    </row>
    <row r="42" spans="2:17" ht="15.75" customHeight="1">
      <c r="B42" s="291"/>
      <c r="C42" s="296" t="s">
        <v>155</v>
      </c>
      <c r="D42" s="279" t="s">
        <v>7</v>
      </c>
      <c r="E42" s="282" t="s">
        <v>4</v>
      </c>
      <c r="F42" s="183" t="s">
        <v>8</v>
      </c>
      <c r="G42" s="184" t="s">
        <v>18</v>
      </c>
      <c r="H42" s="185">
        <v>50</v>
      </c>
      <c r="I42" s="185"/>
      <c r="J42" s="186">
        <v>6.1</v>
      </c>
      <c r="K42" s="187">
        <f t="shared" si="9"/>
        <v>305</v>
      </c>
      <c r="M42" s="172">
        <f t="shared" si="6"/>
        <v>3.6599999999999997</v>
      </c>
      <c r="N42" s="173">
        <f t="shared" si="7"/>
        <v>182.99999999999997</v>
      </c>
      <c r="P42" s="181"/>
      <c r="Q42" s="179">
        <f t="shared" si="8"/>
        <v>0</v>
      </c>
    </row>
    <row r="43" spans="2:17" ht="15.75" customHeight="1">
      <c r="B43" s="291"/>
      <c r="C43" s="297"/>
      <c r="D43" s="280"/>
      <c r="E43" s="283"/>
      <c r="F43" s="152" t="s">
        <v>9</v>
      </c>
      <c r="G43" s="153" t="s">
        <v>19</v>
      </c>
      <c r="H43" s="154">
        <v>50</v>
      </c>
      <c r="I43" s="154"/>
      <c r="J43" s="155">
        <v>12.2</v>
      </c>
      <c r="K43" s="156">
        <f t="shared" si="9"/>
        <v>610</v>
      </c>
      <c r="M43" s="155">
        <f t="shared" si="6"/>
        <v>7.3199999999999994</v>
      </c>
      <c r="N43" s="156">
        <f t="shared" si="7"/>
        <v>365.99999999999994</v>
      </c>
      <c r="P43" s="159"/>
      <c r="Q43" s="158">
        <f t="shared" si="8"/>
        <v>0</v>
      </c>
    </row>
    <row r="44" spans="2:17" ht="15.75" customHeight="1">
      <c r="B44" s="291"/>
      <c r="C44" s="297"/>
      <c r="D44" s="280"/>
      <c r="E44" s="283"/>
      <c r="F44" s="152" t="s">
        <v>10</v>
      </c>
      <c r="G44" s="153" t="s">
        <v>20</v>
      </c>
      <c r="H44" s="154">
        <v>50</v>
      </c>
      <c r="I44" s="154"/>
      <c r="J44" s="155">
        <v>18.2</v>
      </c>
      <c r="K44" s="156">
        <f t="shared" si="9"/>
        <v>910</v>
      </c>
      <c r="M44" s="155">
        <f t="shared" si="6"/>
        <v>10.919999999999998</v>
      </c>
      <c r="N44" s="156">
        <f t="shared" si="7"/>
        <v>545.99999999999989</v>
      </c>
      <c r="P44" s="159"/>
      <c r="Q44" s="158">
        <f t="shared" si="8"/>
        <v>0</v>
      </c>
    </row>
    <row r="45" spans="2:17" ht="15.75" customHeight="1">
      <c r="B45" s="291"/>
      <c r="C45" s="297"/>
      <c r="D45" s="280"/>
      <c r="E45" s="283"/>
      <c r="F45" s="152" t="s">
        <v>11</v>
      </c>
      <c r="G45" s="153" t="s">
        <v>1</v>
      </c>
      <c r="H45" s="154">
        <v>50</v>
      </c>
      <c r="I45" s="154"/>
      <c r="J45" s="155">
        <v>24.5</v>
      </c>
      <c r="K45" s="156">
        <f t="shared" si="9"/>
        <v>1225</v>
      </c>
      <c r="M45" s="155">
        <f t="shared" si="6"/>
        <v>14.7</v>
      </c>
      <c r="N45" s="156">
        <f t="shared" si="7"/>
        <v>735</v>
      </c>
      <c r="P45" s="159"/>
      <c r="Q45" s="158">
        <f t="shared" si="8"/>
        <v>0</v>
      </c>
    </row>
    <row r="46" spans="2:17" ht="15.75" customHeight="1" thickBot="1">
      <c r="B46" s="291"/>
      <c r="C46" s="297"/>
      <c r="D46" s="281"/>
      <c r="E46" s="284"/>
      <c r="F46" s="188" t="s">
        <v>12</v>
      </c>
      <c r="G46" s="189" t="s">
        <v>21</v>
      </c>
      <c r="H46" s="190">
        <v>50</v>
      </c>
      <c r="I46" s="190"/>
      <c r="J46" s="191">
        <v>29</v>
      </c>
      <c r="K46" s="192">
        <f t="shared" si="9"/>
        <v>1450</v>
      </c>
      <c r="M46" s="191">
        <f t="shared" si="6"/>
        <v>17.399999999999999</v>
      </c>
      <c r="N46" s="192">
        <f t="shared" si="7"/>
        <v>869.99999999999989</v>
      </c>
      <c r="P46" s="195"/>
      <c r="Q46" s="194">
        <f t="shared" si="8"/>
        <v>0</v>
      </c>
    </row>
    <row r="47" spans="2:17" ht="15.75" customHeight="1">
      <c r="B47" s="291"/>
      <c r="C47" s="297"/>
      <c r="D47" s="285" t="s">
        <v>6</v>
      </c>
      <c r="E47" s="286" t="s">
        <v>4</v>
      </c>
      <c r="F47" s="169" t="s">
        <v>13</v>
      </c>
      <c r="G47" s="170" t="s">
        <v>28</v>
      </c>
      <c r="H47" s="171">
        <v>50</v>
      </c>
      <c r="I47" s="171"/>
      <c r="J47" s="172">
        <v>5.9</v>
      </c>
      <c r="K47" s="173">
        <f t="shared" si="9"/>
        <v>295</v>
      </c>
      <c r="M47" s="172">
        <f t="shared" si="6"/>
        <v>3.54</v>
      </c>
      <c r="N47" s="173">
        <f t="shared" si="7"/>
        <v>177</v>
      </c>
      <c r="P47" s="181"/>
      <c r="Q47" s="179">
        <f t="shared" si="8"/>
        <v>0</v>
      </c>
    </row>
    <row r="48" spans="2:17" ht="15.75" customHeight="1">
      <c r="B48" s="291"/>
      <c r="C48" s="297"/>
      <c r="D48" s="280"/>
      <c r="E48" s="283"/>
      <c r="F48" s="152" t="s">
        <v>14</v>
      </c>
      <c r="G48" s="153" t="s">
        <v>29</v>
      </c>
      <c r="H48" s="154">
        <v>50</v>
      </c>
      <c r="I48" s="154"/>
      <c r="J48" s="155">
        <v>8.1</v>
      </c>
      <c r="K48" s="156">
        <f t="shared" si="9"/>
        <v>405</v>
      </c>
      <c r="M48" s="155">
        <f t="shared" si="6"/>
        <v>4.8599999999999994</v>
      </c>
      <c r="N48" s="156">
        <f t="shared" si="7"/>
        <v>242.99999999999997</v>
      </c>
      <c r="P48" s="159"/>
      <c r="Q48" s="158">
        <f t="shared" si="8"/>
        <v>0</v>
      </c>
    </row>
    <row r="49" spans="2:17" ht="15.75" customHeight="1">
      <c r="B49" s="291"/>
      <c r="C49" s="297"/>
      <c r="D49" s="280"/>
      <c r="E49" s="283"/>
      <c r="F49" s="152" t="s">
        <v>15</v>
      </c>
      <c r="G49" s="153" t="s">
        <v>30</v>
      </c>
      <c r="H49" s="154">
        <v>50</v>
      </c>
      <c r="I49" s="154"/>
      <c r="J49" s="155">
        <v>14.5</v>
      </c>
      <c r="K49" s="156">
        <f t="shared" si="9"/>
        <v>725</v>
      </c>
      <c r="M49" s="155">
        <f t="shared" si="6"/>
        <v>8.6999999999999993</v>
      </c>
      <c r="N49" s="156">
        <f t="shared" si="7"/>
        <v>434.99999999999994</v>
      </c>
      <c r="P49" s="159"/>
      <c r="Q49" s="158">
        <f t="shared" si="8"/>
        <v>0</v>
      </c>
    </row>
    <row r="50" spans="2:17" ht="15.75" customHeight="1">
      <c r="B50" s="291"/>
      <c r="C50" s="297"/>
      <c r="D50" s="280"/>
      <c r="E50" s="283"/>
      <c r="F50" s="152" t="s">
        <v>16</v>
      </c>
      <c r="G50" s="153" t="s">
        <v>31</v>
      </c>
      <c r="H50" s="154">
        <v>50</v>
      </c>
      <c r="I50" s="154"/>
      <c r="J50" s="155">
        <v>18.100000000000001</v>
      </c>
      <c r="K50" s="156">
        <f t="shared" si="9"/>
        <v>905.00000000000011</v>
      </c>
      <c r="M50" s="155">
        <f t="shared" si="6"/>
        <v>10.86</v>
      </c>
      <c r="N50" s="156">
        <f t="shared" si="7"/>
        <v>543</v>
      </c>
      <c r="P50" s="159"/>
      <c r="Q50" s="158">
        <f t="shared" si="8"/>
        <v>0</v>
      </c>
    </row>
    <row r="51" spans="2:17" ht="15.75" customHeight="1" thickBot="1">
      <c r="B51" s="292"/>
      <c r="C51" s="298"/>
      <c r="D51" s="281"/>
      <c r="E51" s="284"/>
      <c r="F51" s="188" t="s">
        <v>17</v>
      </c>
      <c r="G51" s="189" t="s">
        <v>32</v>
      </c>
      <c r="H51" s="190">
        <v>50</v>
      </c>
      <c r="I51" s="190"/>
      <c r="J51" s="191">
        <v>24.5</v>
      </c>
      <c r="K51" s="192">
        <f t="shared" si="9"/>
        <v>1225</v>
      </c>
      <c r="M51" s="191">
        <f t="shared" si="6"/>
        <v>14.7</v>
      </c>
      <c r="N51" s="192">
        <f t="shared" si="7"/>
        <v>735</v>
      </c>
      <c r="P51" s="195"/>
      <c r="Q51" s="194">
        <f t="shared" si="8"/>
        <v>0</v>
      </c>
    </row>
    <row r="52" spans="2:17">
      <c r="F52" s="299" t="s">
        <v>38</v>
      </c>
      <c r="G52" s="299"/>
      <c r="H52" s="299"/>
      <c r="I52" s="299"/>
      <c r="J52" s="299"/>
      <c r="K52" s="299"/>
      <c r="P52" s="202">
        <f>SUM(P32:P51)</f>
        <v>0</v>
      </c>
      <c r="Q52" s="179">
        <f>SUM(Q32:Q51)</f>
        <v>0</v>
      </c>
    </row>
    <row r="53" spans="2:17" ht="15.75" thickBot="1">
      <c r="F53" s="300" t="s">
        <v>37</v>
      </c>
      <c r="G53" s="300"/>
      <c r="H53" s="300"/>
      <c r="I53" s="300"/>
      <c r="J53" s="300"/>
      <c r="K53" s="300"/>
      <c r="P53" s="168" t="s">
        <v>144</v>
      </c>
      <c r="Q53" s="200">
        <f>Q52*21%</f>
        <v>0</v>
      </c>
    </row>
    <row r="54" spans="2:17" ht="15.75" thickBot="1">
      <c r="F54" s="112"/>
      <c r="G54" s="112"/>
      <c r="H54" s="112"/>
      <c r="I54" s="112"/>
      <c r="J54" s="112"/>
      <c r="K54" s="112"/>
      <c r="P54" s="201" t="s">
        <v>145</v>
      </c>
      <c r="Q54" s="199">
        <f>SUM(Q52:Q53)</f>
        <v>0</v>
      </c>
    </row>
    <row r="55" spans="2:17">
      <c r="P55" s="3"/>
      <c r="Q55" s="3"/>
    </row>
    <row r="56" spans="2:17" s="3" customFormat="1" ht="23.25" customHeight="1">
      <c r="B56" s="5"/>
      <c r="D56" s="302" t="s">
        <v>40</v>
      </c>
      <c r="E56" s="302"/>
      <c r="F56" s="302"/>
      <c r="G56" s="302"/>
      <c r="H56" s="302"/>
      <c r="I56" s="302"/>
      <c r="J56" s="302"/>
      <c r="K56" s="302"/>
      <c r="M56" s="305" t="s">
        <v>169</v>
      </c>
      <c r="N56" s="305"/>
    </row>
    <row r="57" spans="2:17" ht="21.75" customHeight="1">
      <c r="D57" s="160" t="s">
        <v>26</v>
      </c>
      <c r="E57" s="161"/>
      <c r="F57" s="161"/>
      <c r="G57" s="162"/>
      <c r="H57" s="162"/>
      <c r="I57" s="162"/>
      <c r="J57" s="272" t="s">
        <v>33</v>
      </c>
      <c r="K57" s="272"/>
      <c r="L57" s="2"/>
      <c r="M57" s="163" t="s">
        <v>170</v>
      </c>
      <c r="N57" s="167">
        <v>0.4</v>
      </c>
      <c r="O57" s="2"/>
      <c r="P57" s="303" t="s">
        <v>141</v>
      </c>
      <c r="Q57" s="304"/>
    </row>
    <row r="58" spans="2:17" ht="38.25" customHeight="1" thickBot="1">
      <c r="B58" s="174"/>
      <c r="C58" s="175"/>
      <c r="D58" s="268" t="s">
        <v>22</v>
      </c>
      <c r="E58" s="269"/>
      <c r="F58" s="176" t="s">
        <v>25</v>
      </c>
      <c r="G58" s="270" t="s">
        <v>0</v>
      </c>
      <c r="H58" s="270"/>
      <c r="I58" s="177" t="s">
        <v>5</v>
      </c>
      <c r="J58" s="177" t="s">
        <v>180</v>
      </c>
      <c r="K58" s="177" t="s">
        <v>2</v>
      </c>
      <c r="M58" s="177" t="s">
        <v>181</v>
      </c>
      <c r="N58" s="177" t="s">
        <v>2</v>
      </c>
      <c r="P58" s="182" t="s">
        <v>143</v>
      </c>
      <c r="Q58" s="182" t="s">
        <v>146</v>
      </c>
    </row>
    <row r="59" spans="2:17" ht="15.75" customHeight="1">
      <c r="B59" s="290" t="s">
        <v>41</v>
      </c>
      <c r="C59" s="293" t="s">
        <v>153</v>
      </c>
      <c r="D59" s="279" t="s">
        <v>7</v>
      </c>
      <c r="E59" s="282" t="s">
        <v>4</v>
      </c>
      <c r="F59" s="183" t="s">
        <v>8</v>
      </c>
      <c r="G59" s="184" t="s">
        <v>18</v>
      </c>
      <c r="H59" s="185">
        <v>50</v>
      </c>
      <c r="I59" s="185"/>
      <c r="J59" s="186">
        <v>3.2</v>
      </c>
      <c r="K59" s="187">
        <f>J59*50</f>
        <v>160</v>
      </c>
      <c r="M59" s="172">
        <f t="shared" ref="M59:M78" si="10">J59-(J59*$N$30)</f>
        <v>1.92</v>
      </c>
      <c r="N59" s="173">
        <f t="shared" ref="N59:N78" si="11">M59*50</f>
        <v>96</v>
      </c>
      <c r="P59" s="181"/>
      <c r="Q59" s="179">
        <f t="shared" ref="Q59:Q78" si="12">P59*N59</f>
        <v>0</v>
      </c>
    </row>
    <row r="60" spans="2:17" ht="15.75" customHeight="1">
      <c r="B60" s="291"/>
      <c r="C60" s="294"/>
      <c r="D60" s="280"/>
      <c r="E60" s="283"/>
      <c r="F60" s="152" t="s">
        <v>9</v>
      </c>
      <c r="G60" s="153" t="s">
        <v>19</v>
      </c>
      <c r="H60" s="154">
        <v>50</v>
      </c>
      <c r="I60" s="154"/>
      <c r="J60" s="155">
        <v>6.5</v>
      </c>
      <c r="K60" s="156">
        <f t="shared" ref="K60:K78" si="13">J60*50</f>
        <v>325</v>
      </c>
      <c r="M60" s="155">
        <f t="shared" si="10"/>
        <v>3.9</v>
      </c>
      <c r="N60" s="156">
        <f t="shared" si="11"/>
        <v>195</v>
      </c>
      <c r="P60" s="159"/>
      <c r="Q60" s="158">
        <f t="shared" si="12"/>
        <v>0</v>
      </c>
    </row>
    <row r="61" spans="2:17" ht="15.75" customHeight="1">
      <c r="B61" s="291"/>
      <c r="C61" s="294"/>
      <c r="D61" s="280"/>
      <c r="E61" s="283"/>
      <c r="F61" s="152" t="s">
        <v>10</v>
      </c>
      <c r="G61" s="153" t="s">
        <v>20</v>
      </c>
      <c r="H61" s="154">
        <v>50</v>
      </c>
      <c r="I61" s="154"/>
      <c r="J61" s="155">
        <v>9.8000000000000007</v>
      </c>
      <c r="K61" s="156">
        <f t="shared" si="13"/>
        <v>490.00000000000006</v>
      </c>
      <c r="M61" s="155">
        <f t="shared" si="10"/>
        <v>5.8800000000000008</v>
      </c>
      <c r="N61" s="156">
        <f t="shared" si="11"/>
        <v>294.00000000000006</v>
      </c>
      <c r="P61" s="159"/>
      <c r="Q61" s="158">
        <f t="shared" si="12"/>
        <v>0</v>
      </c>
    </row>
    <row r="62" spans="2:17" ht="15.75" customHeight="1">
      <c r="B62" s="291"/>
      <c r="C62" s="294"/>
      <c r="D62" s="280"/>
      <c r="E62" s="283"/>
      <c r="F62" s="152" t="s">
        <v>11</v>
      </c>
      <c r="G62" s="153" t="s">
        <v>1</v>
      </c>
      <c r="H62" s="154">
        <v>50</v>
      </c>
      <c r="I62" s="154"/>
      <c r="J62" s="155">
        <v>13</v>
      </c>
      <c r="K62" s="156">
        <f t="shared" si="13"/>
        <v>650</v>
      </c>
      <c r="M62" s="155">
        <f t="shared" si="10"/>
        <v>7.8</v>
      </c>
      <c r="N62" s="156">
        <f t="shared" si="11"/>
        <v>390</v>
      </c>
      <c r="P62" s="159"/>
      <c r="Q62" s="158">
        <f t="shared" si="12"/>
        <v>0</v>
      </c>
    </row>
    <row r="63" spans="2:17" ht="15.75" customHeight="1" thickBot="1">
      <c r="B63" s="291"/>
      <c r="C63" s="294"/>
      <c r="D63" s="281"/>
      <c r="E63" s="284"/>
      <c r="F63" s="188" t="s">
        <v>12</v>
      </c>
      <c r="G63" s="189" t="s">
        <v>21</v>
      </c>
      <c r="H63" s="190">
        <v>50</v>
      </c>
      <c r="I63" s="190"/>
      <c r="J63" s="191">
        <v>15.5</v>
      </c>
      <c r="K63" s="192">
        <f t="shared" si="13"/>
        <v>775</v>
      </c>
      <c r="M63" s="191">
        <f t="shared" si="10"/>
        <v>9.3000000000000007</v>
      </c>
      <c r="N63" s="192">
        <f t="shared" si="11"/>
        <v>465.00000000000006</v>
      </c>
      <c r="P63" s="195"/>
      <c r="Q63" s="194">
        <f t="shared" si="12"/>
        <v>0</v>
      </c>
    </row>
    <row r="64" spans="2:17" ht="15.75" customHeight="1">
      <c r="B64" s="291"/>
      <c r="C64" s="294"/>
      <c r="D64" s="285" t="s">
        <v>6</v>
      </c>
      <c r="E64" s="286" t="s">
        <v>4</v>
      </c>
      <c r="F64" s="169" t="s">
        <v>13</v>
      </c>
      <c r="G64" s="170" t="s">
        <v>28</v>
      </c>
      <c r="H64" s="171">
        <v>50</v>
      </c>
      <c r="I64" s="171"/>
      <c r="J64" s="172">
        <v>3.1</v>
      </c>
      <c r="K64" s="173">
        <f t="shared" si="13"/>
        <v>155</v>
      </c>
      <c r="M64" s="172">
        <f t="shared" si="10"/>
        <v>1.8599999999999999</v>
      </c>
      <c r="N64" s="173">
        <f t="shared" si="11"/>
        <v>93</v>
      </c>
      <c r="P64" s="181"/>
      <c r="Q64" s="179">
        <f t="shared" si="12"/>
        <v>0</v>
      </c>
    </row>
    <row r="65" spans="2:17" ht="15.75" customHeight="1">
      <c r="B65" s="291"/>
      <c r="C65" s="294"/>
      <c r="D65" s="280"/>
      <c r="E65" s="283"/>
      <c r="F65" s="152" t="s">
        <v>14</v>
      </c>
      <c r="G65" s="153" t="s">
        <v>29</v>
      </c>
      <c r="H65" s="154">
        <v>50</v>
      </c>
      <c r="I65" s="154"/>
      <c r="J65" s="155">
        <v>4.4000000000000004</v>
      </c>
      <c r="K65" s="156">
        <f t="shared" si="13"/>
        <v>220.00000000000003</v>
      </c>
      <c r="M65" s="155">
        <f t="shared" si="10"/>
        <v>2.64</v>
      </c>
      <c r="N65" s="156">
        <f t="shared" si="11"/>
        <v>132</v>
      </c>
      <c r="P65" s="159"/>
      <c r="Q65" s="158">
        <f t="shared" si="12"/>
        <v>0</v>
      </c>
    </row>
    <row r="66" spans="2:17" ht="15.75" customHeight="1">
      <c r="B66" s="291"/>
      <c r="C66" s="294"/>
      <c r="D66" s="280"/>
      <c r="E66" s="283"/>
      <c r="F66" s="152" t="s">
        <v>15</v>
      </c>
      <c r="G66" s="153" t="s">
        <v>30</v>
      </c>
      <c r="H66" s="154">
        <v>50</v>
      </c>
      <c r="I66" s="154"/>
      <c r="J66" s="155">
        <v>7.8</v>
      </c>
      <c r="K66" s="156">
        <f t="shared" si="13"/>
        <v>390</v>
      </c>
      <c r="M66" s="155">
        <f t="shared" si="10"/>
        <v>4.68</v>
      </c>
      <c r="N66" s="156">
        <f t="shared" si="11"/>
        <v>234</v>
      </c>
      <c r="P66" s="159"/>
      <c r="Q66" s="158">
        <f t="shared" si="12"/>
        <v>0</v>
      </c>
    </row>
    <row r="67" spans="2:17" ht="15.75" customHeight="1">
      <c r="B67" s="291"/>
      <c r="C67" s="294"/>
      <c r="D67" s="280"/>
      <c r="E67" s="283"/>
      <c r="F67" s="152" t="s">
        <v>16</v>
      </c>
      <c r="G67" s="153" t="s">
        <v>31</v>
      </c>
      <c r="H67" s="154">
        <v>50</v>
      </c>
      <c r="I67" s="154"/>
      <c r="J67" s="155">
        <v>9.8000000000000007</v>
      </c>
      <c r="K67" s="156">
        <f t="shared" si="13"/>
        <v>490.00000000000006</v>
      </c>
      <c r="M67" s="155">
        <f t="shared" si="10"/>
        <v>5.8800000000000008</v>
      </c>
      <c r="N67" s="156">
        <f t="shared" si="11"/>
        <v>294.00000000000006</v>
      </c>
      <c r="P67" s="159"/>
      <c r="Q67" s="158">
        <f t="shared" si="12"/>
        <v>0</v>
      </c>
    </row>
    <row r="68" spans="2:17" ht="15.75" customHeight="1" thickBot="1">
      <c r="B68" s="291"/>
      <c r="C68" s="295"/>
      <c r="D68" s="281"/>
      <c r="E68" s="284"/>
      <c r="F68" s="188" t="s">
        <v>17</v>
      </c>
      <c r="G68" s="189" t="s">
        <v>32</v>
      </c>
      <c r="H68" s="190">
        <v>50</v>
      </c>
      <c r="I68" s="190"/>
      <c r="J68" s="191">
        <v>13</v>
      </c>
      <c r="K68" s="192">
        <f t="shared" si="13"/>
        <v>650</v>
      </c>
      <c r="M68" s="191">
        <f t="shared" si="10"/>
        <v>7.8</v>
      </c>
      <c r="N68" s="192">
        <f t="shared" si="11"/>
        <v>390</v>
      </c>
      <c r="P68" s="195"/>
      <c r="Q68" s="194">
        <f t="shared" si="12"/>
        <v>0</v>
      </c>
    </row>
    <row r="69" spans="2:17" ht="15.75" customHeight="1">
      <c r="B69" s="291"/>
      <c r="C69" s="296" t="s">
        <v>154</v>
      </c>
      <c r="D69" s="279" t="s">
        <v>7</v>
      </c>
      <c r="E69" s="282" t="s">
        <v>4</v>
      </c>
      <c r="F69" s="183" t="s">
        <v>8</v>
      </c>
      <c r="G69" s="184" t="s">
        <v>18</v>
      </c>
      <c r="H69" s="185">
        <v>50</v>
      </c>
      <c r="I69" s="185"/>
      <c r="J69" s="186">
        <v>5.8</v>
      </c>
      <c r="K69" s="187">
        <f t="shared" si="13"/>
        <v>290</v>
      </c>
      <c r="M69" s="172">
        <f t="shared" si="10"/>
        <v>3.48</v>
      </c>
      <c r="N69" s="173">
        <f t="shared" si="11"/>
        <v>174</v>
      </c>
      <c r="P69" s="181"/>
      <c r="Q69" s="179">
        <f t="shared" si="12"/>
        <v>0</v>
      </c>
    </row>
    <row r="70" spans="2:17" ht="15.75" customHeight="1">
      <c r="B70" s="291"/>
      <c r="C70" s="297"/>
      <c r="D70" s="280"/>
      <c r="E70" s="283"/>
      <c r="F70" s="152" t="s">
        <v>9</v>
      </c>
      <c r="G70" s="153" t="s">
        <v>19</v>
      </c>
      <c r="H70" s="154">
        <v>50</v>
      </c>
      <c r="I70" s="154"/>
      <c r="J70" s="155">
        <v>11.7</v>
      </c>
      <c r="K70" s="156">
        <f t="shared" si="13"/>
        <v>585</v>
      </c>
      <c r="M70" s="155">
        <f t="shared" si="10"/>
        <v>7.02</v>
      </c>
      <c r="N70" s="156">
        <f t="shared" si="11"/>
        <v>351</v>
      </c>
      <c r="P70" s="159"/>
      <c r="Q70" s="158">
        <f t="shared" si="12"/>
        <v>0</v>
      </c>
    </row>
    <row r="71" spans="2:17" ht="15.75" customHeight="1">
      <c r="B71" s="291"/>
      <c r="C71" s="297"/>
      <c r="D71" s="280"/>
      <c r="E71" s="283"/>
      <c r="F71" s="152" t="s">
        <v>10</v>
      </c>
      <c r="G71" s="153" t="s">
        <v>20</v>
      </c>
      <c r="H71" s="154">
        <v>50</v>
      </c>
      <c r="I71" s="154"/>
      <c r="J71" s="155">
        <v>17.600000000000001</v>
      </c>
      <c r="K71" s="156">
        <f t="shared" si="13"/>
        <v>880.00000000000011</v>
      </c>
      <c r="M71" s="155">
        <f t="shared" si="10"/>
        <v>10.56</v>
      </c>
      <c r="N71" s="156">
        <f t="shared" si="11"/>
        <v>528</v>
      </c>
      <c r="P71" s="159"/>
      <c r="Q71" s="158">
        <f t="shared" si="12"/>
        <v>0</v>
      </c>
    </row>
    <row r="72" spans="2:17" ht="15.75" customHeight="1">
      <c r="B72" s="291"/>
      <c r="C72" s="297"/>
      <c r="D72" s="280"/>
      <c r="E72" s="283"/>
      <c r="F72" s="152" t="s">
        <v>11</v>
      </c>
      <c r="G72" s="153" t="s">
        <v>1</v>
      </c>
      <c r="H72" s="154">
        <v>50</v>
      </c>
      <c r="I72" s="154"/>
      <c r="J72" s="155">
        <v>23.3</v>
      </c>
      <c r="K72" s="156">
        <f t="shared" si="13"/>
        <v>1165</v>
      </c>
      <c r="M72" s="155">
        <f t="shared" si="10"/>
        <v>13.98</v>
      </c>
      <c r="N72" s="156">
        <f t="shared" si="11"/>
        <v>699</v>
      </c>
      <c r="P72" s="159"/>
      <c r="Q72" s="158">
        <f t="shared" si="12"/>
        <v>0</v>
      </c>
    </row>
    <row r="73" spans="2:17" ht="15.75" customHeight="1" thickBot="1">
      <c r="B73" s="291"/>
      <c r="C73" s="297"/>
      <c r="D73" s="281"/>
      <c r="E73" s="284"/>
      <c r="F73" s="188" t="s">
        <v>12</v>
      </c>
      <c r="G73" s="189" t="s">
        <v>21</v>
      </c>
      <c r="H73" s="190">
        <v>50</v>
      </c>
      <c r="I73" s="190"/>
      <c r="J73" s="191">
        <v>28</v>
      </c>
      <c r="K73" s="192">
        <f t="shared" si="13"/>
        <v>1400</v>
      </c>
      <c r="M73" s="191">
        <f t="shared" si="10"/>
        <v>16.799999999999997</v>
      </c>
      <c r="N73" s="192">
        <f t="shared" si="11"/>
        <v>839.99999999999989</v>
      </c>
      <c r="P73" s="195"/>
      <c r="Q73" s="194">
        <f t="shared" si="12"/>
        <v>0</v>
      </c>
    </row>
    <row r="74" spans="2:17" ht="15.75" customHeight="1">
      <c r="B74" s="291"/>
      <c r="C74" s="297"/>
      <c r="D74" s="285" t="s">
        <v>6</v>
      </c>
      <c r="E74" s="286" t="s">
        <v>4</v>
      </c>
      <c r="F74" s="169" t="s">
        <v>13</v>
      </c>
      <c r="G74" s="170" t="s">
        <v>28</v>
      </c>
      <c r="H74" s="171">
        <v>50</v>
      </c>
      <c r="I74" s="171"/>
      <c r="J74" s="172">
        <v>5.6</v>
      </c>
      <c r="K74" s="173">
        <f t="shared" si="13"/>
        <v>280</v>
      </c>
      <c r="M74" s="172">
        <f t="shared" si="10"/>
        <v>3.36</v>
      </c>
      <c r="N74" s="173">
        <f t="shared" si="11"/>
        <v>168</v>
      </c>
      <c r="P74" s="181"/>
      <c r="Q74" s="179">
        <f t="shared" si="12"/>
        <v>0</v>
      </c>
    </row>
    <row r="75" spans="2:17" ht="15.75" customHeight="1">
      <c r="B75" s="291"/>
      <c r="C75" s="297"/>
      <c r="D75" s="280"/>
      <c r="E75" s="283"/>
      <c r="F75" s="152" t="s">
        <v>14</v>
      </c>
      <c r="G75" s="153" t="s">
        <v>29</v>
      </c>
      <c r="H75" s="154">
        <v>50</v>
      </c>
      <c r="I75" s="154"/>
      <c r="J75" s="155">
        <v>7.8</v>
      </c>
      <c r="K75" s="156">
        <f t="shared" si="13"/>
        <v>390</v>
      </c>
      <c r="M75" s="155">
        <f t="shared" si="10"/>
        <v>4.68</v>
      </c>
      <c r="N75" s="156">
        <f t="shared" si="11"/>
        <v>234</v>
      </c>
      <c r="P75" s="159"/>
      <c r="Q75" s="158">
        <f t="shared" si="12"/>
        <v>0</v>
      </c>
    </row>
    <row r="76" spans="2:17" ht="15.75" customHeight="1">
      <c r="B76" s="291"/>
      <c r="C76" s="297"/>
      <c r="D76" s="280"/>
      <c r="E76" s="283"/>
      <c r="F76" s="152" t="s">
        <v>15</v>
      </c>
      <c r="G76" s="153" t="s">
        <v>30</v>
      </c>
      <c r="H76" s="154">
        <v>50</v>
      </c>
      <c r="I76" s="154"/>
      <c r="J76" s="155">
        <v>14</v>
      </c>
      <c r="K76" s="156">
        <f t="shared" si="13"/>
        <v>700</v>
      </c>
      <c r="M76" s="155">
        <f t="shared" si="10"/>
        <v>8.3999999999999986</v>
      </c>
      <c r="N76" s="156">
        <f t="shared" si="11"/>
        <v>419.99999999999994</v>
      </c>
      <c r="P76" s="159"/>
      <c r="Q76" s="158">
        <f t="shared" si="12"/>
        <v>0</v>
      </c>
    </row>
    <row r="77" spans="2:17" ht="15.75" customHeight="1">
      <c r="B77" s="291"/>
      <c r="C77" s="297"/>
      <c r="D77" s="280"/>
      <c r="E77" s="283"/>
      <c r="F77" s="152" t="s">
        <v>16</v>
      </c>
      <c r="G77" s="153" t="s">
        <v>31</v>
      </c>
      <c r="H77" s="154">
        <v>50</v>
      </c>
      <c r="I77" s="154"/>
      <c r="J77" s="155">
        <v>17.5</v>
      </c>
      <c r="K77" s="156">
        <f t="shared" si="13"/>
        <v>875</v>
      </c>
      <c r="M77" s="155">
        <f t="shared" si="10"/>
        <v>10.5</v>
      </c>
      <c r="N77" s="156">
        <f t="shared" si="11"/>
        <v>525</v>
      </c>
      <c r="P77" s="159"/>
      <c r="Q77" s="158">
        <f t="shared" si="12"/>
        <v>0</v>
      </c>
    </row>
    <row r="78" spans="2:17" ht="15.75" customHeight="1" thickBot="1">
      <c r="B78" s="292"/>
      <c r="C78" s="298"/>
      <c r="D78" s="281"/>
      <c r="E78" s="284"/>
      <c r="F78" s="188" t="s">
        <v>17</v>
      </c>
      <c r="G78" s="189" t="s">
        <v>32</v>
      </c>
      <c r="H78" s="190">
        <v>50</v>
      </c>
      <c r="I78" s="190"/>
      <c r="J78" s="191">
        <v>23.3</v>
      </c>
      <c r="K78" s="192">
        <f t="shared" si="13"/>
        <v>1165</v>
      </c>
      <c r="M78" s="191">
        <f t="shared" si="10"/>
        <v>13.98</v>
      </c>
      <c r="N78" s="192">
        <f t="shared" si="11"/>
        <v>699</v>
      </c>
      <c r="P78" s="195"/>
      <c r="Q78" s="194">
        <f t="shared" si="12"/>
        <v>0</v>
      </c>
    </row>
    <row r="79" spans="2:17">
      <c r="F79" s="299" t="s">
        <v>45</v>
      </c>
      <c r="G79" s="299"/>
      <c r="H79" s="299"/>
      <c r="I79" s="299"/>
      <c r="J79" s="299"/>
      <c r="K79" s="299"/>
      <c r="P79" s="202">
        <f>SUM(P59:P78)</f>
        <v>0</v>
      </c>
      <c r="Q79" s="179">
        <f>SUM(Q59:Q78)</f>
        <v>0</v>
      </c>
    </row>
    <row r="80" spans="2:17" ht="15.75" thickBot="1">
      <c r="F80" s="300" t="s">
        <v>43</v>
      </c>
      <c r="G80" s="300"/>
      <c r="H80" s="300"/>
      <c r="I80" s="300"/>
      <c r="J80" s="300"/>
      <c r="K80" s="300"/>
      <c r="L80" s="100"/>
      <c r="O80" s="100"/>
      <c r="P80" s="168" t="s">
        <v>144</v>
      </c>
      <c r="Q80" s="200">
        <f>Q79*21%</f>
        <v>0</v>
      </c>
    </row>
    <row r="81" spans="16:27" ht="15.75" thickBot="1">
      <c r="P81" s="201" t="s">
        <v>145</v>
      </c>
      <c r="Q81" s="199">
        <f>SUM(Q79:Q80)</f>
        <v>0</v>
      </c>
    </row>
    <row r="82" spans="16:27">
      <c r="S82" s="3"/>
      <c r="T82" s="3"/>
      <c r="U82" s="3"/>
      <c r="Y82" s="3"/>
      <c r="Z82" s="3"/>
      <c r="AA82" s="3"/>
    </row>
    <row r="83" spans="16:27">
      <c r="S83" s="3"/>
      <c r="T83" s="3"/>
      <c r="U83" s="3"/>
      <c r="Y83" s="3"/>
      <c r="Z83" s="3"/>
      <c r="AA83" s="3"/>
    </row>
    <row r="84" spans="16:27">
      <c r="S84" s="3"/>
      <c r="T84" s="3"/>
      <c r="U84" s="3"/>
      <c r="Y84" s="3"/>
      <c r="Z84" s="3"/>
      <c r="AA84" s="3"/>
    </row>
  </sheetData>
  <protectedRanges>
    <protectedRange sqref="P59:P78" name="Modificable3"/>
    <protectedRange sqref="S5:W24" name="Modificable"/>
    <protectedRange sqref="P32:P51" name="Modificable2"/>
  </protectedRanges>
  <mergeCells count="57">
    <mergeCell ref="P30:Q30"/>
    <mergeCell ref="P3:Q3"/>
    <mergeCell ref="M2:N2"/>
    <mergeCell ref="M29:N29"/>
    <mergeCell ref="M56:N56"/>
    <mergeCell ref="P57:Q57"/>
    <mergeCell ref="F79:K79"/>
    <mergeCell ref="F80:K80"/>
    <mergeCell ref="D58:E58"/>
    <mergeCell ref="G58:H58"/>
    <mergeCell ref="D56:K56"/>
    <mergeCell ref="B59:B78"/>
    <mergeCell ref="C59:C68"/>
    <mergeCell ref="D59:D63"/>
    <mergeCell ref="E59:E63"/>
    <mergeCell ref="D64:D68"/>
    <mergeCell ref="E64:E68"/>
    <mergeCell ref="C69:C78"/>
    <mergeCell ref="D69:D73"/>
    <mergeCell ref="E69:E73"/>
    <mergeCell ref="D74:D78"/>
    <mergeCell ref="E74:E78"/>
    <mergeCell ref="J57:K57"/>
    <mergeCell ref="F25:K25"/>
    <mergeCell ref="F26:K26"/>
    <mergeCell ref="F52:K52"/>
    <mergeCell ref="F53:K53"/>
    <mergeCell ref="D29:K29"/>
    <mergeCell ref="D31:E31"/>
    <mergeCell ref="G31:H31"/>
    <mergeCell ref="J30:K30"/>
    <mergeCell ref="B32:B51"/>
    <mergeCell ref="C32:C41"/>
    <mergeCell ref="D32:D36"/>
    <mergeCell ref="E32:E36"/>
    <mergeCell ref="D37:D41"/>
    <mergeCell ref="E37:E41"/>
    <mergeCell ref="C42:C51"/>
    <mergeCell ref="D42:D46"/>
    <mergeCell ref="E42:E46"/>
    <mergeCell ref="D47:D51"/>
    <mergeCell ref="E47:E51"/>
    <mergeCell ref="D4:E4"/>
    <mergeCell ref="G4:H4"/>
    <mergeCell ref="D2:K2"/>
    <mergeCell ref="J3:K3"/>
    <mergeCell ref="B5:B24"/>
    <mergeCell ref="C5:C14"/>
    <mergeCell ref="D5:D9"/>
    <mergeCell ref="E5:E9"/>
    <mergeCell ref="D10:D14"/>
    <mergeCell ref="E10:E14"/>
    <mergeCell ref="C15:C24"/>
    <mergeCell ref="D15:D19"/>
    <mergeCell ref="E15:E19"/>
    <mergeCell ref="D20:D24"/>
    <mergeCell ref="E20:E24"/>
  </mergeCells>
  <printOptions horizontalCentered="1"/>
  <pageMargins left="0.35433070866141736" right="0.35433070866141736" top="0.56999999999999995" bottom="0.35" header="0.23622047244094491" footer="0.18"/>
  <pageSetup paperSize="9" fitToHeight="0" orientation="portrait" r:id="rId1"/>
  <rowBreaks count="2" manualBreakCount="2">
    <brk id="28" max="16383" man="1"/>
    <brk id="5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AB28"/>
  <sheetViews>
    <sheetView showGridLines="0" zoomScaleNormal="100" workbookViewId="0">
      <pane ySplit="1" topLeftCell="A2" activePane="bottomLeft" state="frozen"/>
      <selection activeCell="S10" sqref="S10"/>
      <selection pane="bottomLeft" activeCell="F26" sqref="F26:L26"/>
    </sheetView>
  </sheetViews>
  <sheetFormatPr baseColWidth="10" defaultColWidth="12" defaultRowHeight="15"/>
  <cols>
    <col min="1" max="1" width="1.5" style="64" customWidth="1"/>
    <col min="2" max="2" width="4" style="64" customWidth="1"/>
    <col min="3" max="3" width="5.33203125" style="64" customWidth="1"/>
    <col min="4" max="4" width="5.83203125" style="64" customWidth="1"/>
    <col min="5" max="5" width="7.5" style="64" customWidth="1"/>
    <col min="6" max="6" width="11.6640625" style="64" customWidth="1"/>
    <col min="7" max="7" width="12" style="64" customWidth="1"/>
    <col min="8" max="8" width="8" style="64" hidden="1" customWidth="1"/>
    <col min="9" max="9" width="8.5" style="64" hidden="1" customWidth="1"/>
    <col min="10" max="10" width="10.33203125" style="64" hidden="1" customWidth="1"/>
    <col min="11" max="11" width="15" style="64" customWidth="1"/>
    <col min="12" max="12" width="16.83203125" style="64" customWidth="1"/>
    <col min="13" max="13" width="1.33203125" style="64" customWidth="1"/>
    <col min="14" max="14" width="14.5" style="64" customWidth="1"/>
    <col min="15" max="15" width="16.33203125" style="64" customWidth="1"/>
    <col min="16" max="16" width="2.5" style="64" customWidth="1"/>
    <col min="17" max="17" width="11.83203125" style="64" bestFit="1" customWidth="1"/>
    <col min="18" max="18" width="19.6640625" style="64" customWidth="1"/>
    <col min="19" max="19" width="2.83203125" style="64" customWidth="1"/>
    <col min="20" max="22" width="10.6640625" style="64" customWidth="1"/>
    <col min="23" max="23" width="12.83203125" style="64" customWidth="1"/>
    <col min="24" max="24" width="15" style="64" customWidth="1"/>
    <col min="25" max="25" width="10" style="64" bestFit="1" customWidth="1"/>
    <col min="26" max="27" width="12.83203125" style="64" customWidth="1"/>
    <col min="28" max="16384" width="12" style="64"/>
  </cols>
  <sheetData>
    <row r="1" spans="1:28" s="63" customFormat="1" ht="51" customHeight="1" thickBot="1">
      <c r="A1" s="148" t="s">
        <v>177</v>
      </c>
      <c r="D1" s="66"/>
      <c r="E1" s="66"/>
      <c r="F1" s="66"/>
      <c r="G1" s="66"/>
      <c r="H1" s="66"/>
      <c r="I1" s="66"/>
      <c r="J1" s="66"/>
      <c r="K1" s="66"/>
      <c r="L1" s="66"/>
      <c r="N1" s="66"/>
      <c r="O1" s="66"/>
      <c r="R1" s="66"/>
      <c r="S1" s="66"/>
      <c r="T1" s="66"/>
      <c r="U1" s="66"/>
      <c r="V1" s="147" t="s">
        <v>135</v>
      </c>
      <c r="W1" s="62"/>
      <c r="X1" s="66"/>
      <c r="Y1" s="66"/>
      <c r="Z1" s="66"/>
      <c r="AA1" s="66"/>
      <c r="AB1" s="66"/>
    </row>
    <row r="2" spans="1:28" s="63" customFormat="1" ht="23.25" customHeight="1" thickBot="1">
      <c r="D2" s="331" t="s">
        <v>137</v>
      </c>
      <c r="E2" s="332"/>
      <c r="F2" s="332"/>
      <c r="G2" s="332"/>
      <c r="H2" s="332"/>
      <c r="I2" s="332"/>
      <c r="J2" s="332"/>
      <c r="K2" s="332"/>
      <c r="L2" s="333"/>
      <c r="N2" s="335" t="s">
        <v>175</v>
      </c>
      <c r="O2" s="33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21.75" customHeight="1">
      <c r="D3" s="339" t="s">
        <v>134</v>
      </c>
      <c r="E3" s="340"/>
      <c r="F3" s="340"/>
      <c r="G3" s="340"/>
      <c r="H3" s="340"/>
      <c r="I3" s="340"/>
      <c r="J3" s="341"/>
      <c r="K3" s="334" t="s">
        <v>124</v>
      </c>
      <c r="L3" s="334"/>
      <c r="M3" s="65"/>
      <c r="N3" s="137" t="s">
        <v>174</v>
      </c>
      <c r="O3" s="75">
        <v>0.25</v>
      </c>
      <c r="P3" s="65"/>
      <c r="Q3" s="326" t="s">
        <v>141</v>
      </c>
      <c r="R3" s="327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8" ht="38.25" customHeight="1" thickBot="1">
      <c r="B4" s="73"/>
      <c r="C4" s="74"/>
      <c r="D4" s="315" t="s">
        <v>22</v>
      </c>
      <c r="E4" s="316"/>
      <c r="F4" s="83" t="s">
        <v>125</v>
      </c>
      <c r="G4" s="316" t="s">
        <v>0</v>
      </c>
      <c r="H4" s="316"/>
      <c r="I4" s="83" t="s">
        <v>123</v>
      </c>
      <c r="J4" s="83" t="s">
        <v>105</v>
      </c>
      <c r="K4" s="83" t="s">
        <v>138</v>
      </c>
      <c r="L4" s="83" t="s">
        <v>139</v>
      </c>
      <c r="M4" s="76"/>
      <c r="N4" s="83" t="s">
        <v>34</v>
      </c>
      <c r="O4" s="83" t="s">
        <v>2</v>
      </c>
      <c r="Q4" s="141" t="s">
        <v>142</v>
      </c>
      <c r="R4" s="141" t="s">
        <v>146</v>
      </c>
      <c r="S4" s="96"/>
      <c r="T4" s="141" t="s">
        <v>158</v>
      </c>
      <c r="U4" s="141" t="s">
        <v>161</v>
      </c>
      <c r="V4" s="141" t="s">
        <v>162</v>
      </c>
      <c r="W4" s="96"/>
      <c r="X4" s="96"/>
      <c r="Y4" s="96"/>
      <c r="Z4" s="96"/>
      <c r="AA4" s="96"/>
      <c r="AB4" s="96"/>
    </row>
    <row r="5" spans="1:28" ht="15.75" customHeight="1">
      <c r="B5" s="328" t="s">
        <v>136</v>
      </c>
      <c r="C5" s="337" t="s">
        <v>140</v>
      </c>
      <c r="D5" s="320" t="s">
        <v>6</v>
      </c>
      <c r="E5" s="312" t="s">
        <v>106</v>
      </c>
      <c r="F5" s="69" t="s">
        <v>126</v>
      </c>
      <c r="G5" s="70" t="s">
        <v>107</v>
      </c>
      <c r="H5" s="85">
        <v>25</v>
      </c>
      <c r="I5" s="86">
        <v>0.37</v>
      </c>
      <c r="J5" s="87">
        <v>1911</v>
      </c>
      <c r="K5" s="77">
        <v>73.12</v>
      </c>
      <c r="L5" s="6">
        <f>K5*H5</f>
        <v>1828</v>
      </c>
      <c r="N5" s="77">
        <f t="shared" ref="N5:N25" si="0">K5-(K5*$O$3)</f>
        <v>54.84</v>
      </c>
      <c r="O5" s="6">
        <f>N5*H5</f>
        <v>1371</v>
      </c>
      <c r="Q5" s="134">
        <f>SUM(T5:V5)</f>
        <v>0</v>
      </c>
      <c r="R5" s="97">
        <f>Q5*O5</f>
        <v>0</v>
      </c>
      <c r="T5" s="143"/>
      <c r="U5" s="143"/>
      <c r="V5" s="143"/>
    </row>
    <row r="6" spans="1:28" ht="15.75" customHeight="1">
      <c r="B6" s="329"/>
      <c r="C6" s="337"/>
      <c r="D6" s="320"/>
      <c r="E6" s="313"/>
      <c r="F6" s="67" t="s">
        <v>127</v>
      </c>
      <c r="G6" s="68" t="s">
        <v>108</v>
      </c>
      <c r="H6" s="88">
        <v>25</v>
      </c>
      <c r="I6" s="89">
        <v>0.2896493982208268</v>
      </c>
      <c r="J6" s="90">
        <v>1496</v>
      </c>
      <c r="K6" s="78">
        <v>58.88</v>
      </c>
      <c r="L6" s="7">
        <f t="shared" ref="L6:L25" si="1">K6*H6</f>
        <v>1472</v>
      </c>
      <c r="N6" s="78">
        <f t="shared" si="0"/>
        <v>44.160000000000004</v>
      </c>
      <c r="O6" s="7">
        <f t="shared" ref="O6:O25" si="2">N6*H6</f>
        <v>1104</v>
      </c>
      <c r="Q6" s="142">
        <f t="shared" ref="Q6:Q25" si="3">SUM(T6:V6)</f>
        <v>0</v>
      </c>
      <c r="R6" s="98">
        <f t="shared" ref="R6:R25" si="4">Q6*O6</f>
        <v>0</v>
      </c>
      <c r="T6" s="144"/>
      <c r="U6" s="144"/>
      <c r="V6" s="144"/>
    </row>
    <row r="7" spans="1:28" ht="15.75" customHeight="1">
      <c r="B7" s="329"/>
      <c r="C7" s="337"/>
      <c r="D7" s="320"/>
      <c r="E7" s="313"/>
      <c r="F7" s="67" t="s">
        <v>128</v>
      </c>
      <c r="G7" s="68" t="s">
        <v>109</v>
      </c>
      <c r="H7" s="88">
        <v>25</v>
      </c>
      <c r="I7" s="89">
        <v>0.2460858189429618</v>
      </c>
      <c r="J7" s="90">
        <v>1271</v>
      </c>
      <c r="K7" s="78">
        <v>49.12</v>
      </c>
      <c r="L7" s="7">
        <f t="shared" si="1"/>
        <v>1228</v>
      </c>
      <c r="N7" s="78">
        <f t="shared" si="0"/>
        <v>36.839999999999996</v>
      </c>
      <c r="O7" s="7">
        <f t="shared" si="2"/>
        <v>920.99999999999989</v>
      </c>
      <c r="Q7" s="142">
        <f t="shared" si="3"/>
        <v>0</v>
      </c>
      <c r="R7" s="98">
        <f t="shared" si="4"/>
        <v>0</v>
      </c>
      <c r="T7" s="144"/>
      <c r="U7" s="144"/>
      <c r="V7" s="144"/>
    </row>
    <row r="8" spans="1:28" ht="15.75" customHeight="1">
      <c r="B8" s="329"/>
      <c r="C8" s="337"/>
      <c r="D8" s="320"/>
      <c r="E8" s="313" t="s">
        <v>4</v>
      </c>
      <c r="F8" s="67" t="s">
        <v>95</v>
      </c>
      <c r="G8" s="68" t="s">
        <v>110</v>
      </c>
      <c r="H8" s="88">
        <v>50</v>
      </c>
      <c r="I8" s="89">
        <v>0.2032967032967033</v>
      </c>
      <c r="J8" s="90">
        <v>1050</v>
      </c>
      <c r="K8" s="78">
        <v>41.12</v>
      </c>
      <c r="L8" s="7">
        <f t="shared" si="1"/>
        <v>2056</v>
      </c>
      <c r="N8" s="78">
        <f t="shared" si="0"/>
        <v>30.839999999999996</v>
      </c>
      <c r="O8" s="7">
        <f t="shared" si="2"/>
        <v>1541.9999999999998</v>
      </c>
      <c r="Q8" s="142">
        <f t="shared" si="3"/>
        <v>0</v>
      </c>
      <c r="R8" s="98">
        <f t="shared" si="4"/>
        <v>0</v>
      </c>
      <c r="T8" s="144"/>
      <c r="U8" s="144"/>
      <c r="V8" s="144"/>
    </row>
    <row r="9" spans="1:28" ht="15.75" customHeight="1">
      <c r="B9" s="329"/>
      <c r="C9" s="337"/>
      <c r="D9" s="320"/>
      <c r="E9" s="313"/>
      <c r="F9" s="67" t="s">
        <v>46</v>
      </c>
      <c r="G9" s="68" t="s">
        <v>111</v>
      </c>
      <c r="H9" s="88">
        <v>50</v>
      </c>
      <c r="I9" s="89">
        <v>0.15605442176870749</v>
      </c>
      <c r="J9" s="90">
        <v>806</v>
      </c>
      <c r="K9" s="78">
        <v>31.92</v>
      </c>
      <c r="L9" s="7">
        <f t="shared" si="1"/>
        <v>1596</v>
      </c>
      <c r="N9" s="78">
        <f t="shared" si="0"/>
        <v>23.94</v>
      </c>
      <c r="O9" s="7">
        <f t="shared" si="2"/>
        <v>1197</v>
      </c>
      <c r="Q9" s="142">
        <f t="shared" si="3"/>
        <v>0</v>
      </c>
      <c r="R9" s="98">
        <f t="shared" si="4"/>
        <v>0</v>
      </c>
      <c r="T9" s="144"/>
      <c r="U9" s="144"/>
      <c r="V9" s="144"/>
    </row>
    <row r="10" spans="1:28" ht="15.75" customHeight="1">
      <c r="B10" s="329"/>
      <c r="C10" s="337"/>
      <c r="D10" s="320"/>
      <c r="E10" s="313"/>
      <c r="F10" s="67" t="s">
        <v>48</v>
      </c>
      <c r="G10" s="68" t="s">
        <v>112</v>
      </c>
      <c r="H10" s="88">
        <v>50</v>
      </c>
      <c r="I10" s="89">
        <v>0.11384615384615385</v>
      </c>
      <c r="J10" s="90">
        <v>588</v>
      </c>
      <c r="K10" s="78">
        <v>23.12</v>
      </c>
      <c r="L10" s="7">
        <f t="shared" si="1"/>
        <v>1156</v>
      </c>
      <c r="N10" s="78">
        <f t="shared" si="0"/>
        <v>17.34</v>
      </c>
      <c r="O10" s="7">
        <f t="shared" si="2"/>
        <v>867</v>
      </c>
      <c r="Q10" s="142">
        <f t="shared" si="3"/>
        <v>0</v>
      </c>
      <c r="R10" s="98">
        <f t="shared" si="4"/>
        <v>0</v>
      </c>
      <c r="T10" s="144"/>
      <c r="U10" s="144"/>
      <c r="V10" s="144"/>
    </row>
    <row r="11" spans="1:28" ht="15.75" customHeight="1">
      <c r="B11" s="329"/>
      <c r="C11" s="337"/>
      <c r="D11" s="320"/>
      <c r="E11" s="313"/>
      <c r="F11" s="67" t="s">
        <v>48</v>
      </c>
      <c r="G11" s="68" t="s">
        <v>113</v>
      </c>
      <c r="H11" s="88">
        <v>50</v>
      </c>
      <c r="I11" s="89">
        <v>0.14714809000523288</v>
      </c>
      <c r="J11" s="90">
        <v>760</v>
      </c>
      <c r="K11" s="78">
        <v>30</v>
      </c>
      <c r="L11" s="7">
        <f t="shared" si="1"/>
        <v>1500</v>
      </c>
      <c r="N11" s="78">
        <f t="shared" si="0"/>
        <v>22.5</v>
      </c>
      <c r="O11" s="7">
        <f t="shared" si="2"/>
        <v>1125</v>
      </c>
      <c r="Q11" s="142">
        <f t="shared" si="3"/>
        <v>0</v>
      </c>
      <c r="R11" s="98">
        <f t="shared" si="4"/>
        <v>0</v>
      </c>
      <c r="T11" s="144"/>
      <c r="U11" s="144"/>
      <c r="V11" s="144"/>
    </row>
    <row r="12" spans="1:28" ht="15.75" customHeight="1">
      <c r="B12" s="329"/>
      <c r="C12" s="337"/>
      <c r="D12" s="320"/>
      <c r="E12" s="313"/>
      <c r="F12" s="67" t="s">
        <v>129</v>
      </c>
      <c r="G12" s="68" t="s">
        <v>114</v>
      </c>
      <c r="H12" s="88">
        <v>50</v>
      </c>
      <c r="I12" s="89">
        <v>8.3642072213500784E-2</v>
      </c>
      <c r="J12" s="90">
        <v>432</v>
      </c>
      <c r="K12" s="78">
        <v>17.2</v>
      </c>
      <c r="L12" s="7">
        <f t="shared" si="1"/>
        <v>860</v>
      </c>
      <c r="N12" s="78">
        <f t="shared" si="0"/>
        <v>12.899999999999999</v>
      </c>
      <c r="O12" s="7">
        <f t="shared" si="2"/>
        <v>644.99999999999989</v>
      </c>
      <c r="Q12" s="142">
        <f t="shared" si="3"/>
        <v>0</v>
      </c>
      <c r="R12" s="98">
        <f t="shared" si="4"/>
        <v>0</v>
      </c>
      <c r="T12" s="144"/>
      <c r="U12" s="144"/>
      <c r="V12" s="144"/>
    </row>
    <row r="13" spans="1:28" ht="15.75" customHeight="1">
      <c r="B13" s="329"/>
      <c r="C13" s="337"/>
      <c r="D13" s="320"/>
      <c r="E13" s="313"/>
      <c r="F13" s="67" t="s">
        <v>130</v>
      </c>
      <c r="G13" s="68" t="s">
        <v>115</v>
      </c>
      <c r="H13" s="88">
        <v>50</v>
      </c>
      <c r="I13" s="89">
        <v>5.6923076923076923E-2</v>
      </c>
      <c r="J13" s="90">
        <v>294</v>
      </c>
      <c r="K13" s="78">
        <v>14</v>
      </c>
      <c r="L13" s="7">
        <f t="shared" si="1"/>
        <v>700</v>
      </c>
      <c r="N13" s="78">
        <f t="shared" si="0"/>
        <v>10.5</v>
      </c>
      <c r="O13" s="7">
        <f t="shared" si="2"/>
        <v>525</v>
      </c>
      <c r="Q13" s="142">
        <f t="shared" si="3"/>
        <v>0</v>
      </c>
      <c r="R13" s="98">
        <f t="shared" si="4"/>
        <v>0</v>
      </c>
      <c r="T13" s="144"/>
      <c r="U13" s="144"/>
      <c r="V13" s="144"/>
    </row>
    <row r="14" spans="1:28" ht="15.75" customHeight="1" thickBot="1">
      <c r="B14" s="329"/>
      <c r="C14" s="337"/>
      <c r="D14" s="321"/>
      <c r="E14" s="314"/>
      <c r="F14" s="71" t="s">
        <v>129</v>
      </c>
      <c r="G14" s="72" t="s">
        <v>116</v>
      </c>
      <c r="H14" s="91">
        <v>50</v>
      </c>
      <c r="I14" s="92">
        <v>7.299319727891157E-2</v>
      </c>
      <c r="J14" s="93">
        <v>377</v>
      </c>
      <c r="K14" s="79">
        <v>15.2</v>
      </c>
      <c r="L14" s="8">
        <f t="shared" si="1"/>
        <v>760</v>
      </c>
      <c r="N14" s="79">
        <f t="shared" si="0"/>
        <v>11.399999999999999</v>
      </c>
      <c r="O14" s="8">
        <f t="shared" si="2"/>
        <v>569.99999999999989</v>
      </c>
      <c r="Q14" s="135">
        <f t="shared" si="3"/>
        <v>0</v>
      </c>
      <c r="R14" s="99">
        <f t="shared" si="4"/>
        <v>0</v>
      </c>
      <c r="T14" s="145"/>
      <c r="U14" s="145"/>
      <c r="V14" s="145"/>
    </row>
    <row r="15" spans="1:28" ht="15.75" customHeight="1">
      <c r="B15" s="329"/>
      <c r="C15" s="337"/>
      <c r="D15" s="322" t="s">
        <v>7</v>
      </c>
      <c r="E15" s="84" t="s">
        <v>106</v>
      </c>
      <c r="F15" s="80" t="s">
        <v>127</v>
      </c>
      <c r="G15" s="81" t="s">
        <v>117</v>
      </c>
      <c r="H15" s="84">
        <v>25</v>
      </c>
      <c r="I15" s="94">
        <v>0.23117739403453691</v>
      </c>
      <c r="J15" s="95">
        <v>1195</v>
      </c>
      <c r="K15" s="82">
        <v>46.88</v>
      </c>
      <c r="L15" s="9">
        <f t="shared" si="1"/>
        <v>1172</v>
      </c>
      <c r="N15" s="77">
        <f t="shared" si="0"/>
        <v>35.160000000000004</v>
      </c>
      <c r="O15" s="6">
        <f t="shared" si="2"/>
        <v>879.00000000000011</v>
      </c>
      <c r="Q15" s="134">
        <f t="shared" si="3"/>
        <v>0</v>
      </c>
      <c r="R15" s="97">
        <f t="shared" si="4"/>
        <v>0</v>
      </c>
      <c r="T15" s="143"/>
      <c r="U15" s="143"/>
      <c r="V15" s="143"/>
    </row>
    <row r="16" spans="1:28" ht="15.75" customHeight="1">
      <c r="B16" s="329"/>
      <c r="C16" s="337"/>
      <c r="D16" s="320"/>
      <c r="E16" s="323" t="s">
        <v>4</v>
      </c>
      <c r="F16" s="67" t="s">
        <v>128</v>
      </c>
      <c r="G16" s="68" t="s">
        <v>118</v>
      </c>
      <c r="H16" s="88">
        <v>50</v>
      </c>
      <c r="I16" s="89">
        <v>0.19707776033490321</v>
      </c>
      <c r="J16" s="90">
        <v>1018</v>
      </c>
      <c r="K16" s="78">
        <v>40.4</v>
      </c>
      <c r="L16" s="7">
        <f t="shared" si="1"/>
        <v>2020</v>
      </c>
      <c r="N16" s="78">
        <f t="shared" si="0"/>
        <v>30.299999999999997</v>
      </c>
      <c r="O16" s="7">
        <f t="shared" si="2"/>
        <v>1514.9999999999998</v>
      </c>
      <c r="Q16" s="142">
        <f t="shared" si="3"/>
        <v>0</v>
      </c>
      <c r="R16" s="98">
        <f t="shared" si="4"/>
        <v>0</v>
      </c>
      <c r="T16" s="144"/>
      <c r="U16" s="144"/>
      <c r="V16" s="144"/>
    </row>
    <row r="17" spans="2:22" ht="15.75" customHeight="1">
      <c r="B17" s="329"/>
      <c r="C17" s="337"/>
      <c r="D17" s="320"/>
      <c r="E17" s="324"/>
      <c r="F17" s="67" t="s">
        <v>131</v>
      </c>
      <c r="G17" s="68" t="s">
        <v>81</v>
      </c>
      <c r="H17" s="88">
        <v>50</v>
      </c>
      <c r="I17" s="89">
        <v>0.15571559392987966</v>
      </c>
      <c r="J17" s="90">
        <v>805</v>
      </c>
      <c r="K17" s="78">
        <v>31.6</v>
      </c>
      <c r="L17" s="7">
        <f t="shared" si="1"/>
        <v>1580</v>
      </c>
      <c r="N17" s="78">
        <f t="shared" si="0"/>
        <v>23.700000000000003</v>
      </c>
      <c r="O17" s="7">
        <f t="shared" si="2"/>
        <v>1185.0000000000002</v>
      </c>
      <c r="Q17" s="142">
        <f t="shared" si="3"/>
        <v>0</v>
      </c>
      <c r="R17" s="98">
        <f t="shared" si="4"/>
        <v>0</v>
      </c>
      <c r="T17" s="144"/>
      <c r="U17" s="144"/>
      <c r="V17" s="144"/>
    </row>
    <row r="18" spans="2:22" ht="15.75" customHeight="1">
      <c r="B18" s="329"/>
      <c r="C18" s="337"/>
      <c r="D18" s="320"/>
      <c r="E18" s="324"/>
      <c r="F18" s="67" t="s">
        <v>95</v>
      </c>
      <c r="G18" s="68" t="s">
        <v>1</v>
      </c>
      <c r="H18" s="88">
        <v>50</v>
      </c>
      <c r="I18" s="89">
        <v>0.13685934065934066</v>
      </c>
      <c r="J18" s="90">
        <v>707</v>
      </c>
      <c r="K18" s="78">
        <v>28</v>
      </c>
      <c r="L18" s="7">
        <f t="shared" si="1"/>
        <v>1400</v>
      </c>
      <c r="N18" s="78">
        <f t="shared" si="0"/>
        <v>21</v>
      </c>
      <c r="O18" s="7">
        <f t="shared" si="2"/>
        <v>1050</v>
      </c>
      <c r="Q18" s="142">
        <f t="shared" si="3"/>
        <v>0</v>
      </c>
      <c r="R18" s="98">
        <f t="shared" si="4"/>
        <v>0</v>
      </c>
      <c r="T18" s="144"/>
      <c r="U18" s="144"/>
      <c r="V18" s="144"/>
    </row>
    <row r="19" spans="2:22" ht="15.75" customHeight="1">
      <c r="B19" s="329"/>
      <c r="C19" s="337"/>
      <c r="D19" s="320"/>
      <c r="E19" s="324"/>
      <c r="F19" s="67" t="s">
        <v>54</v>
      </c>
      <c r="G19" s="68" t="s">
        <v>80</v>
      </c>
      <c r="H19" s="88">
        <v>50</v>
      </c>
      <c r="I19" s="89">
        <v>0.11921899529042386</v>
      </c>
      <c r="J19" s="90">
        <v>616</v>
      </c>
      <c r="K19" s="78">
        <v>24</v>
      </c>
      <c r="L19" s="7">
        <f t="shared" si="1"/>
        <v>1200</v>
      </c>
      <c r="N19" s="78">
        <f t="shared" si="0"/>
        <v>18</v>
      </c>
      <c r="O19" s="7">
        <f t="shared" si="2"/>
        <v>900</v>
      </c>
      <c r="Q19" s="142">
        <f t="shared" si="3"/>
        <v>0</v>
      </c>
      <c r="R19" s="98">
        <f t="shared" si="4"/>
        <v>0</v>
      </c>
      <c r="T19" s="144"/>
      <c r="U19" s="144"/>
      <c r="V19" s="144"/>
    </row>
    <row r="20" spans="2:22" ht="15.75" customHeight="1">
      <c r="B20" s="329"/>
      <c r="C20" s="337"/>
      <c r="D20" s="320"/>
      <c r="E20" s="324"/>
      <c r="F20" s="67" t="s">
        <v>46</v>
      </c>
      <c r="G20" s="68" t="s">
        <v>56</v>
      </c>
      <c r="H20" s="88">
        <v>50</v>
      </c>
      <c r="I20" s="89">
        <v>0.10279649398220826</v>
      </c>
      <c r="J20" s="90">
        <v>531</v>
      </c>
      <c r="K20" s="78">
        <v>20.88</v>
      </c>
      <c r="L20" s="7">
        <f t="shared" si="1"/>
        <v>1044</v>
      </c>
      <c r="N20" s="78">
        <f t="shared" si="0"/>
        <v>15.66</v>
      </c>
      <c r="O20" s="7">
        <f t="shared" si="2"/>
        <v>783</v>
      </c>
      <c r="Q20" s="142">
        <f t="shared" si="3"/>
        <v>0</v>
      </c>
      <c r="R20" s="98">
        <f t="shared" si="4"/>
        <v>0</v>
      </c>
      <c r="T20" s="144"/>
      <c r="U20" s="144"/>
      <c r="V20" s="144"/>
    </row>
    <row r="21" spans="2:22" ht="15.75" customHeight="1">
      <c r="B21" s="329"/>
      <c r="C21" s="337"/>
      <c r="D21" s="320"/>
      <c r="E21" s="324"/>
      <c r="F21" s="67" t="s">
        <v>132</v>
      </c>
      <c r="G21" s="68" t="s">
        <v>79</v>
      </c>
      <c r="H21" s="88">
        <v>50</v>
      </c>
      <c r="I21" s="89">
        <v>8.758990057561486E-2</v>
      </c>
      <c r="J21" s="90">
        <v>453</v>
      </c>
      <c r="K21" s="78">
        <v>16</v>
      </c>
      <c r="L21" s="7">
        <f t="shared" si="1"/>
        <v>800</v>
      </c>
      <c r="N21" s="78">
        <f t="shared" si="0"/>
        <v>12</v>
      </c>
      <c r="O21" s="7">
        <f t="shared" si="2"/>
        <v>600</v>
      </c>
      <c r="Q21" s="142">
        <f t="shared" si="3"/>
        <v>0</v>
      </c>
      <c r="R21" s="98">
        <f t="shared" si="4"/>
        <v>0</v>
      </c>
      <c r="T21" s="144"/>
      <c r="U21" s="144"/>
      <c r="V21" s="144"/>
    </row>
    <row r="22" spans="2:22" ht="15.75" customHeight="1" thickBot="1">
      <c r="B22" s="329"/>
      <c r="C22" s="337"/>
      <c r="D22" s="321"/>
      <c r="E22" s="325"/>
      <c r="F22" s="71" t="s">
        <v>52</v>
      </c>
      <c r="G22" s="72" t="s">
        <v>119</v>
      </c>
      <c r="H22" s="91">
        <v>50</v>
      </c>
      <c r="I22" s="92">
        <v>6.7060805860805858E-2</v>
      </c>
      <c r="J22" s="93">
        <v>347</v>
      </c>
      <c r="K22" s="79">
        <v>14</v>
      </c>
      <c r="L22" s="8">
        <f t="shared" si="1"/>
        <v>700</v>
      </c>
      <c r="N22" s="79">
        <f t="shared" si="0"/>
        <v>10.5</v>
      </c>
      <c r="O22" s="8">
        <f t="shared" si="2"/>
        <v>525</v>
      </c>
      <c r="Q22" s="135">
        <f t="shared" si="3"/>
        <v>0</v>
      </c>
      <c r="R22" s="99">
        <f t="shared" si="4"/>
        <v>0</v>
      </c>
      <c r="T22" s="145"/>
      <c r="U22" s="145"/>
      <c r="V22" s="145"/>
    </row>
    <row r="23" spans="2:22" ht="15.75" customHeight="1">
      <c r="B23" s="329"/>
      <c r="C23" s="337"/>
      <c r="D23" s="317" t="s">
        <v>133</v>
      </c>
      <c r="E23" s="312" t="s">
        <v>106</v>
      </c>
      <c r="F23" s="69" t="s">
        <v>54</v>
      </c>
      <c r="G23" s="70" t="s">
        <v>120</v>
      </c>
      <c r="H23" s="85">
        <v>25</v>
      </c>
      <c r="I23" s="86">
        <v>0.23117739403453691</v>
      </c>
      <c r="J23" s="87">
        <v>1195</v>
      </c>
      <c r="K23" s="77">
        <v>48</v>
      </c>
      <c r="L23" s="6">
        <f t="shared" si="1"/>
        <v>1200</v>
      </c>
      <c r="N23" s="77">
        <f t="shared" si="0"/>
        <v>36</v>
      </c>
      <c r="O23" s="6">
        <f t="shared" si="2"/>
        <v>900</v>
      </c>
      <c r="Q23" s="134">
        <f t="shared" si="3"/>
        <v>0</v>
      </c>
      <c r="R23" s="97">
        <f t="shared" si="4"/>
        <v>0</v>
      </c>
      <c r="T23" s="143"/>
      <c r="U23" s="143"/>
      <c r="V23" s="143"/>
    </row>
    <row r="24" spans="2:22" ht="15.75" customHeight="1">
      <c r="B24" s="329"/>
      <c r="C24" s="337"/>
      <c r="D24" s="318"/>
      <c r="E24" s="313"/>
      <c r="F24" s="67" t="s">
        <v>46</v>
      </c>
      <c r="G24" s="68" t="s">
        <v>121</v>
      </c>
      <c r="H24" s="88">
        <v>25</v>
      </c>
      <c r="I24" s="89">
        <v>0.19707776033490321</v>
      </c>
      <c r="J24" s="90">
        <v>1000</v>
      </c>
      <c r="K24" s="78">
        <v>40</v>
      </c>
      <c r="L24" s="7">
        <f t="shared" si="1"/>
        <v>1000</v>
      </c>
      <c r="N24" s="78">
        <f t="shared" si="0"/>
        <v>30</v>
      </c>
      <c r="O24" s="7">
        <f t="shared" si="2"/>
        <v>750</v>
      </c>
      <c r="Q24" s="142">
        <f t="shared" si="3"/>
        <v>0</v>
      </c>
      <c r="R24" s="98">
        <f t="shared" si="4"/>
        <v>0</v>
      </c>
      <c r="T24" s="144"/>
      <c r="U24" s="144"/>
      <c r="V24" s="144"/>
    </row>
    <row r="25" spans="2:22" ht="15.75" customHeight="1" thickBot="1">
      <c r="B25" s="330"/>
      <c r="C25" s="338"/>
      <c r="D25" s="319"/>
      <c r="E25" s="314"/>
      <c r="F25" s="71" t="s">
        <v>132</v>
      </c>
      <c r="G25" s="72" t="s">
        <v>122</v>
      </c>
      <c r="H25" s="91">
        <v>25</v>
      </c>
      <c r="I25" s="92">
        <v>0.15571559392987966</v>
      </c>
      <c r="J25" s="93">
        <v>746</v>
      </c>
      <c r="K25" s="79">
        <v>30</v>
      </c>
      <c r="L25" s="8">
        <f t="shared" si="1"/>
        <v>750</v>
      </c>
      <c r="N25" s="79">
        <f t="shared" si="0"/>
        <v>22.5</v>
      </c>
      <c r="O25" s="8">
        <f t="shared" si="2"/>
        <v>562.5</v>
      </c>
      <c r="Q25" s="135">
        <f t="shared" si="3"/>
        <v>0</v>
      </c>
      <c r="R25" s="99">
        <f t="shared" si="4"/>
        <v>0</v>
      </c>
      <c r="T25" s="145"/>
      <c r="U25" s="145"/>
      <c r="V25" s="145"/>
    </row>
    <row r="26" spans="2:22" ht="15.75" thickBot="1">
      <c r="F26" s="306" t="s">
        <v>178</v>
      </c>
      <c r="G26" s="307"/>
      <c r="H26" s="307"/>
      <c r="I26" s="307"/>
      <c r="J26" s="307"/>
      <c r="K26" s="307"/>
      <c r="L26" s="308"/>
      <c r="Q26" s="138">
        <f>SUM(Q5:Q25)</f>
        <v>0</v>
      </c>
      <c r="R26" s="146">
        <f>SUM(R5:R25)</f>
        <v>0</v>
      </c>
      <c r="T26" s="138">
        <f t="shared" ref="T26:V26" si="5">SUM(T5:T25)</f>
        <v>0</v>
      </c>
      <c r="U26" s="138">
        <f t="shared" si="5"/>
        <v>0</v>
      </c>
      <c r="V26" s="138">
        <f t="shared" si="5"/>
        <v>0</v>
      </c>
    </row>
    <row r="27" spans="2:22" ht="15.75" thickBot="1">
      <c r="F27" s="309" t="s">
        <v>176</v>
      </c>
      <c r="G27" s="310"/>
      <c r="H27" s="310"/>
      <c r="I27" s="310"/>
      <c r="J27" s="310"/>
      <c r="K27" s="310"/>
      <c r="L27" s="311"/>
      <c r="Q27" s="140" t="s">
        <v>144</v>
      </c>
      <c r="R27" s="99">
        <f>R26*21%</f>
        <v>0</v>
      </c>
    </row>
    <row r="28" spans="2:22" ht="15.75" thickBot="1">
      <c r="Q28" s="139" t="s">
        <v>145</v>
      </c>
      <c r="R28" s="146">
        <f>SUM(R26:R27)</f>
        <v>0</v>
      </c>
    </row>
  </sheetData>
  <sheetProtection password="E8F1" sheet="1" objects="1" scenarios="1"/>
  <protectedRanges>
    <protectedRange sqref="T5:V25" name="Modificable"/>
  </protectedRanges>
  <mergeCells count="18">
    <mergeCell ref="Q3:R3"/>
    <mergeCell ref="B5:B25"/>
    <mergeCell ref="D2:L2"/>
    <mergeCell ref="K3:L3"/>
    <mergeCell ref="N2:O2"/>
    <mergeCell ref="C5:C25"/>
    <mergeCell ref="D3:J3"/>
    <mergeCell ref="F26:L26"/>
    <mergeCell ref="F27:L27"/>
    <mergeCell ref="E5:E7"/>
    <mergeCell ref="E8:E14"/>
    <mergeCell ref="D4:E4"/>
    <mergeCell ref="G4:H4"/>
    <mergeCell ref="E23:E25"/>
    <mergeCell ref="D23:D25"/>
    <mergeCell ref="D5:D14"/>
    <mergeCell ref="D15:D22"/>
    <mergeCell ref="E16:E22"/>
  </mergeCells>
  <printOptions horizontalCentered="1"/>
  <pageMargins left="0.35433070866141736" right="0.35433070866141736" top="0.39" bottom="0.35" header="0.23622047244094491" footer="0.18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DISCOS</vt:lpstr>
      <vt:lpstr>PLATO PREMIUM</vt:lpstr>
      <vt:lpstr>TERMOFORMADA</vt:lpstr>
      <vt:lpstr>AITANA</vt:lpstr>
      <vt:lpstr>AITANA!Área_de_impresión</vt:lpstr>
      <vt:lpstr>DISCOS!Área_de_impresión</vt:lpstr>
      <vt:lpstr>'PLATO PREMIUM'!Área_de_impresión</vt:lpstr>
      <vt:lpstr>TERMOFORMADA!Área_de_impresión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GRAN DISTRIBUIDOR</dc:title>
  <dc:subject>2021-01</dc:subject>
  <dc:creator>Gabriel Baron</dc:creator>
  <dc:description>PRECIOS DE PRODUCTOS AITANA &amp; KUNÉ</dc:description>
  <cp:lastModifiedBy>GB</cp:lastModifiedBy>
  <cp:lastPrinted>2021-01-14T15:36:37Z</cp:lastPrinted>
  <dcterms:created xsi:type="dcterms:W3CDTF">2018-09-04T15:38:42Z</dcterms:created>
  <dcterms:modified xsi:type="dcterms:W3CDTF">2021-01-14T22:56:00Z</dcterms:modified>
</cp:coreProperties>
</file>