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b. PRO\PRO Comercial\Facebook -Web oficial-\"/>
    </mc:Choice>
  </mc:AlternateContent>
  <xr:revisionPtr revIDLastSave="0" documentId="13_ncr:1_{416283C7-5B2F-4335-A5D8-67EF189D85D4}" xr6:coauthVersionLast="47" xr6:coauthVersionMax="47" xr10:uidLastSave="{00000000-0000-0000-0000-000000000000}"/>
  <bookViews>
    <workbookView xWindow="-120" yWindow="-120" windowWidth="29040" windowHeight="15840" tabRatio="519" xr2:uid="{00000000-000D-0000-FFFF-FFFF00000000}"/>
  </bookViews>
  <sheets>
    <sheet name="AITANA" sheetId="18" r:id="rId1"/>
    <sheet name="PLATO PREMIUM" sheetId="20" r:id="rId2"/>
    <sheet name="TERMOFORMADA" sheetId="12" r:id="rId3"/>
    <sheet name="DISCOS" sheetId="21" r:id="rId4"/>
    <sheet name="SINTESIS" sheetId="22" r:id="rId5"/>
  </sheets>
  <definedNames>
    <definedName name="_xlnm.Print_Area" localSheetId="0">AITANA!$A$1:$S$29</definedName>
    <definedName name="_xlnm.Print_Area" localSheetId="3">DISCOS!$A$1:$O$78</definedName>
    <definedName name="_xlnm.Print_Area" localSheetId="1">'PLATO PREMIUM'!$A$1:$Z$27</definedName>
    <definedName name="_xlnm.Print_Area" localSheetId="4">SINTESIS!$A$1:$G$21</definedName>
    <definedName name="_xlnm.Print_Area" localSheetId="2">TERMOFORMADA!$A$1:$U$70</definedName>
    <definedName name="CuentaContable" localSheetId="3">#REF!</definedName>
    <definedName name="CuentaContable" localSheetId="1">#REF!</definedName>
    <definedName name="CuentaContable">#REF!</definedName>
    <definedName name="z" localSheetId="3">#REF!</definedName>
    <definedName name="z" localSheetId="1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75" i="21" l="1"/>
  <c r="L74" i="21"/>
  <c r="L73" i="21"/>
  <c r="L72" i="21"/>
  <c r="L71" i="21"/>
  <c r="L70" i="21"/>
  <c r="L69" i="21"/>
  <c r="L68" i="21"/>
  <c r="L67" i="21"/>
  <c r="L54" i="21"/>
  <c r="L53" i="21"/>
  <c r="L52" i="21"/>
  <c r="L51" i="21"/>
  <c r="L50" i="21"/>
  <c r="L49" i="21"/>
  <c r="L48" i="21"/>
  <c r="L47" i="21"/>
  <c r="L46" i="21"/>
  <c r="L13" i="20"/>
  <c r="N26" i="18"/>
  <c r="N25" i="18"/>
  <c r="N24" i="18"/>
  <c r="I66" i="21"/>
  <c r="L66" i="21" s="1"/>
  <c r="I45" i="21"/>
  <c r="L45" i="21" s="1"/>
  <c r="K23" i="20"/>
  <c r="L23" i="20" s="1"/>
  <c r="I23" i="20"/>
  <c r="K13" i="20"/>
  <c r="I13" i="20"/>
  <c r="I24" i="20"/>
  <c r="I22" i="20"/>
  <c r="I21" i="20"/>
  <c r="I20" i="20"/>
  <c r="I19" i="20"/>
  <c r="I18" i="20"/>
  <c r="I17" i="20"/>
  <c r="I16" i="20"/>
  <c r="I14" i="20"/>
  <c r="I12" i="20"/>
  <c r="I11" i="20"/>
  <c r="I10" i="20"/>
  <c r="I9" i="20"/>
  <c r="I8" i="20"/>
  <c r="I7" i="20"/>
  <c r="I6" i="20"/>
  <c r="J15" i="12"/>
  <c r="J14" i="12"/>
  <c r="J13" i="12"/>
  <c r="J12" i="12"/>
  <c r="J11" i="12"/>
  <c r="J10" i="12"/>
  <c r="J9" i="12"/>
  <c r="J8" i="12"/>
  <c r="J7" i="12"/>
  <c r="J6" i="12"/>
  <c r="K6" i="18"/>
  <c r="T27" i="12" l="1"/>
  <c r="V25" i="20"/>
  <c r="Q75" i="21"/>
  <c r="Q74" i="21"/>
  <c r="Q73" i="21"/>
  <c r="Q72" i="21"/>
  <c r="Q71" i="21"/>
  <c r="Q70" i="21"/>
  <c r="Q69" i="21"/>
  <c r="Q68" i="21"/>
  <c r="Q67" i="21"/>
  <c r="Q66" i="21"/>
  <c r="Q54" i="21"/>
  <c r="Q53" i="21"/>
  <c r="Q52" i="21"/>
  <c r="Q51" i="21"/>
  <c r="Q50" i="21"/>
  <c r="Q49" i="21"/>
  <c r="Q48" i="21"/>
  <c r="Q47" i="21"/>
  <c r="Q46" i="21"/>
  <c r="Q45" i="21"/>
  <c r="Q34" i="21"/>
  <c r="Q33" i="21"/>
  <c r="Q32" i="21"/>
  <c r="Q31" i="21"/>
  <c r="Q30" i="21"/>
  <c r="Q29" i="21"/>
  <c r="Q28" i="21"/>
  <c r="Q27" i="21"/>
  <c r="Q26" i="21"/>
  <c r="Q25" i="21"/>
  <c r="W61" i="12"/>
  <c r="W67" i="12"/>
  <c r="W66" i="12"/>
  <c r="W65" i="12"/>
  <c r="W64" i="12"/>
  <c r="W63" i="12"/>
  <c r="W62" i="12"/>
  <c r="W60" i="12"/>
  <c r="W59" i="12"/>
  <c r="W58" i="12"/>
  <c r="W47" i="12"/>
  <c r="W46" i="12"/>
  <c r="W45" i="12"/>
  <c r="W44" i="12"/>
  <c r="W43" i="12"/>
  <c r="W42" i="12"/>
  <c r="W41" i="12"/>
  <c r="W40" i="12"/>
  <c r="W39" i="12"/>
  <c r="W38" i="12"/>
  <c r="Q76" i="21" l="1"/>
  <c r="Q55" i="21"/>
  <c r="W48" i="12"/>
  <c r="F53" i="12" s="1"/>
  <c r="Q35" i="21"/>
  <c r="W68" i="12"/>
  <c r="F73" i="12" s="1"/>
  <c r="B19" i="22" l="1"/>
  <c r="K55" i="21"/>
  <c r="E13" i="22" s="1"/>
  <c r="S27" i="12" l="1"/>
  <c r="U25" i="20"/>
  <c r="K14" i="21"/>
  <c r="K13" i="21"/>
  <c r="K12" i="21"/>
  <c r="K11" i="21"/>
  <c r="K10" i="21"/>
  <c r="K9" i="21"/>
  <c r="K8" i="21"/>
  <c r="K7" i="21"/>
  <c r="K6" i="21"/>
  <c r="K5" i="21"/>
  <c r="O15" i="21"/>
  <c r="N15" i="21"/>
  <c r="I14" i="21"/>
  <c r="I13" i="21"/>
  <c r="I12" i="21"/>
  <c r="I11" i="21"/>
  <c r="I10" i="21"/>
  <c r="I9" i="21"/>
  <c r="I8" i="21"/>
  <c r="I7" i="21"/>
  <c r="I6" i="21"/>
  <c r="I5" i="21"/>
  <c r="I34" i="21"/>
  <c r="L34" i="21" s="1"/>
  <c r="I33" i="21"/>
  <c r="L33" i="21" s="1"/>
  <c r="I32" i="21"/>
  <c r="L32" i="21" s="1"/>
  <c r="I31" i="21"/>
  <c r="L31" i="21" s="1"/>
  <c r="I30" i="21"/>
  <c r="L30" i="21" s="1"/>
  <c r="I29" i="21"/>
  <c r="L29" i="21" s="1"/>
  <c r="I28" i="21"/>
  <c r="L28" i="21" s="1"/>
  <c r="I27" i="21"/>
  <c r="L27" i="21" s="1"/>
  <c r="I26" i="21"/>
  <c r="L26" i="21" s="1"/>
  <c r="I25" i="21"/>
  <c r="L25" i="21" s="1"/>
  <c r="K76" i="21"/>
  <c r="E14" i="22" s="1"/>
  <c r="K35" i="21"/>
  <c r="E12" i="22" s="1"/>
  <c r="Q5" i="21" l="1"/>
  <c r="Q15" i="21" s="1"/>
  <c r="H20" i="21" s="1"/>
  <c r="L5" i="21"/>
  <c r="Q6" i="21"/>
  <c r="L6" i="21"/>
  <c r="Q7" i="21"/>
  <c r="L7" i="21"/>
  <c r="Q8" i="21"/>
  <c r="L8" i="21"/>
  <c r="Q9" i="21"/>
  <c r="L9" i="21"/>
  <c r="Q10" i="21"/>
  <c r="L10" i="21"/>
  <c r="Q11" i="21"/>
  <c r="L11" i="21"/>
  <c r="Q12" i="21"/>
  <c r="L12" i="21"/>
  <c r="Q13" i="21"/>
  <c r="L13" i="21"/>
  <c r="Q14" i="21"/>
  <c r="L14" i="21"/>
  <c r="K15" i="21"/>
  <c r="E11" i="22" s="1"/>
  <c r="L35" i="21" l="1"/>
  <c r="L15" i="21"/>
  <c r="L76" i="21"/>
  <c r="L55" i="21" l="1"/>
  <c r="F14" i="22"/>
  <c r="L80" i="21"/>
  <c r="L81" i="21" s="1"/>
  <c r="F12" i="22"/>
  <c r="L39" i="21"/>
  <c r="L40" i="21" s="1"/>
  <c r="F11" i="22"/>
  <c r="L19" i="21"/>
  <c r="L20" i="21" s="1"/>
  <c r="L36" i="21"/>
  <c r="L37" i="21" s="1"/>
  <c r="L77" i="21"/>
  <c r="L78" i="21" s="1"/>
  <c r="L16" i="21"/>
  <c r="L17" i="21" s="1"/>
  <c r="L56" i="21" l="1"/>
  <c r="L57" i="21" s="1"/>
  <c r="L59" i="21"/>
  <c r="L60" i="21" s="1"/>
  <c r="F13" i="22"/>
  <c r="W25" i="20" l="1"/>
  <c r="T25" i="20"/>
  <c r="S25" i="20"/>
  <c r="R25" i="20"/>
  <c r="Q25" i="20"/>
  <c r="P25" i="20"/>
  <c r="O25" i="20"/>
  <c r="N25" i="20"/>
  <c r="K6" i="20"/>
  <c r="K24" i="20"/>
  <c r="K22" i="20"/>
  <c r="K21" i="20"/>
  <c r="K20" i="20"/>
  <c r="K19" i="20"/>
  <c r="K18" i="20"/>
  <c r="K17" i="20"/>
  <c r="K16" i="20"/>
  <c r="K14" i="20"/>
  <c r="K12" i="20"/>
  <c r="K11" i="20"/>
  <c r="K10" i="20"/>
  <c r="K9" i="20"/>
  <c r="K8" i="20"/>
  <c r="K7" i="20"/>
  <c r="Y24" i="20" l="1"/>
  <c r="L24" i="20"/>
  <c r="Y14" i="20"/>
  <c r="L14" i="20"/>
  <c r="Y16" i="20"/>
  <c r="L16" i="20"/>
  <c r="Y22" i="20"/>
  <c r="L22" i="20"/>
  <c r="Y21" i="20"/>
  <c r="L21" i="20"/>
  <c r="Y20" i="20"/>
  <c r="L20" i="20"/>
  <c r="Y19" i="20"/>
  <c r="L19" i="20"/>
  <c r="Y18" i="20"/>
  <c r="L18" i="20"/>
  <c r="Y17" i="20"/>
  <c r="L17" i="20"/>
  <c r="Y12" i="20"/>
  <c r="L12" i="20"/>
  <c r="Y11" i="20"/>
  <c r="L11" i="20"/>
  <c r="Y10" i="20"/>
  <c r="L10" i="20"/>
  <c r="Y9" i="20"/>
  <c r="L9" i="20"/>
  <c r="Y8" i="20"/>
  <c r="L8" i="20"/>
  <c r="Y7" i="20"/>
  <c r="L7" i="20"/>
  <c r="Y6" i="20"/>
  <c r="L6" i="20"/>
  <c r="E5" i="22"/>
  <c r="E6" i="22"/>
  <c r="K25" i="20"/>
  <c r="Y25" i="20" l="1"/>
  <c r="E30" i="20" s="1"/>
  <c r="F6" i="22"/>
  <c r="F5" i="22"/>
  <c r="L25" i="20"/>
  <c r="L29" i="20" l="1"/>
  <c r="L30" i="20" s="1"/>
  <c r="L26" i="20"/>
  <c r="L27" i="20" s="1"/>
  <c r="K26" i="18" l="1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K7" i="18"/>
  <c r="M26" i="18" l="1"/>
  <c r="M25" i="18"/>
  <c r="M24" i="18"/>
  <c r="M23" i="18"/>
  <c r="N23" i="18" s="1"/>
  <c r="M22" i="18"/>
  <c r="N22" i="18" s="1"/>
  <c r="M21" i="18"/>
  <c r="N21" i="18" s="1"/>
  <c r="M20" i="18"/>
  <c r="N20" i="18" s="1"/>
  <c r="M19" i="18"/>
  <c r="N19" i="18" s="1"/>
  <c r="M18" i="18"/>
  <c r="N18" i="18" s="1"/>
  <c r="M17" i="18"/>
  <c r="N17" i="18" s="1"/>
  <c r="M16" i="18"/>
  <c r="N16" i="18" s="1"/>
  <c r="M15" i="18"/>
  <c r="N15" i="18" s="1"/>
  <c r="M14" i="18"/>
  <c r="N14" i="18" s="1"/>
  <c r="M13" i="18"/>
  <c r="N13" i="18" s="1"/>
  <c r="M12" i="18"/>
  <c r="N12" i="18" s="1"/>
  <c r="M11" i="18"/>
  <c r="N11" i="18" s="1"/>
  <c r="M10" i="18"/>
  <c r="N10" i="18" s="1"/>
  <c r="M9" i="18"/>
  <c r="N9" i="18" s="1"/>
  <c r="M8" i="18"/>
  <c r="N8" i="18" s="1"/>
  <c r="M7" i="18"/>
  <c r="N7" i="18" s="1"/>
  <c r="M6" i="18"/>
  <c r="N6" i="18" s="1"/>
  <c r="R27" i="18"/>
  <c r="Q27" i="18"/>
  <c r="P27" i="18"/>
  <c r="L26" i="12"/>
  <c r="L25" i="12"/>
  <c r="L24" i="12"/>
  <c r="L23" i="12"/>
  <c r="L22" i="12"/>
  <c r="L21" i="12"/>
  <c r="L20" i="12"/>
  <c r="L19" i="12"/>
  <c r="L18" i="12"/>
  <c r="L17" i="12"/>
  <c r="L15" i="12"/>
  <c r="L14" i="12"/>
  <c r="L13" i="12"/>
  <c r="L12" i="12"/>
  <c r="L11" i="12"/>
  <c r="L10" i="12"/>
  <c r="L9" i="12"/>
  <c r="L8" i="12"/>
  <c r="L7" i="12"/>
  <c r="L6" i="12"/>
  <c r="U27" i="12"/>
  <c r="R27" i="12"/>
  <c r="Q27" i="12"/>
  <c r="P27" i="12"/>
  <c r="O27" i="12"/>
  <c r="W19" i="12" l="1"/>
  <c r="W7" i="12"/>
  <c r="M7" i="12"/>
  <c r="W25" i="12"/>
  <c r="W26" i="12"/>
  <c r="W10" i="12"/>
  <c r="M10" i="12"/>
  <c r="W11" i="12"/>
  <c r="M11" i="12"/>
  <c r="W12" i="12"/>
  <c r="M12" i="12"/>
  <c r="W21" i="12"/>
  <c r="W14" i="12"/>
  <c r="M14" i="12"/>
  <c r="W22" i="12"/>
  <c r="W23" i="12"/>
  <c r="W8" i="12"/>
  <c r="M8" i="12"/>
  <c r="W13" i="12"/>
  <c r="M13" i="12"/>
  <c r="W15" i="12"/>
  <c r="M15" i="12"/>
  <c r="W17" i="12"/>
  <c r="W20" i="12"/>
  <c r="W6" i="12"/>
  <c r="M6" i="12"/>
  <c r="W24" i="12"/>
  <c r="W9" i="12"/>
  <c r="M9" i="12"/>
  <c r="W18" i="12"/>
  <c r="T26" i="18"/>
  <c r="U26" i="18"/>
  <c r="T25" i="18"/>
  <c r="U25" i="18"/>
  <c r="T24" i="18"/>
  <c r="U24" i="18"/>
  <c r="T23" i="18"/>
  <c r="U23" i="18"/>
  <c r="T22" i="18"/>
  <c r="U22" i="18"/>
  <c r="T21" i="18"/>
  <c r="U21" i="18"/>
  <c r="T20" i="18"/>
  <c r="U20" i="18"/>
  <c r="T19" i="18"/>
  <c r="U19" i="18"/>
  <c r="T18" i="18"/>
  <c r="U18" i="18"/>
  <c r="T17" i="18"/>
  <c r="U17" i="18"/>
  <c r="T16" i="18"/>
  <c r="U16" i="18"/>
  <c r="T15" i="18"/>
  <c r="U15" i="18"/>
  <c r="T14" i="18"/>
  <c r="U14" i="18"/>
  <c r="T13" i="18"/>
  <c r="U13" i="18"/>
  <c r="T12" i="18"/>
  <c r="U12" i="18"/>
  <c r="T11" i="18"/>
  <c r="U11" i="18"/>
  <c r="T10" i="18"/>
  <c r="U10" i="18"/>
  <c r="T9" i="18"/>
  <c r="U9" i="18"/>
  <c r="T8" i="18"/>
  <c r="U8" i="18"/>
  <c r="T7" i="18"/>
  <c r="U7" i="18"/>
  <c r="T6" i="18"/>
  <c r="U6" i="18"/>
  <c r="E8" i="22"/>
  <c r="E7" i="22"/>
  <c r="M27" i="18"/>
  <c r="E4" i="22" s="1"/>
  <c r="W27" i="12" l="1"/>
  <c r="F32" i="12" s="1"/>
  <c r="F32" i="18"/>
  <c r="U27" i="18"/>
  <c r="T27" i="18"/>
  <c r="L27" i="12"/>
  <c r="L48" i="12"/>
  <c r="E9" i="22" s="1"/>
  <c r="L68" i="12"/>
  <c r="E10" i="22" s="1"/>
  <c r="E15" i="22" l="1"/>
  <c r="N27" i="18" l="1"/>
  <c r="F4" i="22" s="1"/>
  <c r="N28" i="18" l="1"/>
  <c r="N29" i="18" s="1"/>
  <c r="N31" i="18"/>
  <c r="N32" i="18" s="1"/>
  <c r="J67" i="12"/>
  <c r="M67" i="12" s="1"/>
  <c r="J66" i="12"/>
  <c r="M66" i="12" s="1"/>
  <c r="J65" i="12"/>
  <c r="M65" i="12" s="1"/>
  <c r="J64" i="12"/>
  <c r="M64" i="12" s="1"/>
  <c r="J63" i="12"/>
  <c r="M63" i="12" s="1"/>
  <c r="J62" i="12"/>
  <c r="M62" i="12" s="1"/>
  <c r="J61" i="12"/>
  <c r="M61" i="12" s="1"/>
  <c r="J60" i="12"/>
  <c r="M60" i="12" s="1"/>
  <c r="J59" i="12"/>
  <c r="M59" i="12" s="1"/>
  <c r="J58" i="12"/>
  <c r="M58" i="12" s="1"/>
  <c r="J47" i="12"/>
  <c r="M47" i="12" s="1"/>
  <c r="J46" i="12"/>
  <c r="M46" i="12" s="1"/>
  <c r="J45" i="12"/>
  <c r="M45" i="12" s="1"/>
  <c r="J44" i="12"/>
  <c r="M44" i="12" s="1"/>
  <c r="J43" i="12"/>
  <c r="M43" i="12" s="1"/>
  <c r="J42" i="12"/>
  <c r="M42" i="12" s="1"/>
  <c r="J41" i="12"/>
  <c r="M41" i="12" s="1"/>
  <c r="J40" i="12"/>
  <c r="M40" i="12" s="1"/>
  <c r="J39" i="12"/>
  <c r="M39" i="12" s="1"/>
  <c r="J38" i="12"/>
  <c r="M38" i="12" s="1"/>
  <c r="J26" i="12"/>
  <c r="M26" i="12" s="1"/>
  <c r="J25" i="12"/>
  <c r="M25" i="12" s="1"/>
  <c r="J24" i="12"/>
  <c r="M24" i="12" s="1"/>
  <c r="J23" i="12"/>
  <c r="M23" i="12" s="1"/>
  <c r="J22" i="12"/>
  <c r="M22" i="12" s="1"/>
  <c r="J21" i="12"/>
  <c r="M21" i="12" s="1"/>
  <c r="J20" i="12"/>
  <c r="M20" i="12" s="1"/>
  <c r="J19" i="12"/>
  <c r="M19" i="12" s="1"/>
  <c r="J18" i="12"/>
  <c r="M18" i="12" s="1"/>
  <c r="J17" i="12"/>
  <c r="M17" i="12" s="1"/>
  <c r="M48" i="12" l="1"/>
  <c r="M68" i="12"/>
  <c r="F9" i="22" l="1"/>
  <c r="F8" i="22"/>
  <c r="M72" i="12"/>
  <c r="M73" i="12" s="1"/>
  <c r="F10" i="22"/>
  <c r="F7" i="22"/>
  <c r="M52" i="12"/>
  <c r="M53" i="12" s="1"/>
  <c r="M69" i="12"/>
  <c r="M70" i="12" s="1"/>
  <c r="M49" i="12"/>
  <c r="M50" i="12" s="1"/>
  <c r="M27" i="12"/>
  <c r="F15" i="22" l="1"/>
  <c r="F19" i="22" s="1"/>
  <c r="F20" i="22" s="1"/>
  <c r="M31" i="12"/>
  <c r="M32" i="12" s="1"/>
  <c r="M28" i="12"/>
  <c r="M29" i="12" s="1"/>
  <c r="F16" i="22" l="1"/>
  <c r="F17" i="22" s="1"/>
</calcChain>
</file>

<file path=xl/sharedStrings.xml><?xml version="1.0" encoding="utf-8"?>
<sst xmlns="http://schemas.openxmlformats.org/spreadsheetml/2006/main" count="556" uniqueCount="237">
  <si>
    <t>Medida</t>
  </si>
  <si>
    <t>Ø 30</t>
  </si>
  <si>
    <t>50 u</t>
  </si>
  <si>
    <t>Peso
en kgs</t>
  </si>
  <si>
    <t>Rectangular</t>
  </si>
  <si>
    <t>Redonda</t>
  </si>
  <si>
    <t>N° 1</t>
  </si>
  <si>
    <t>N° 2</t>
  </si>
  <si>
    <t>N° 3</t>
  </si>
  <si>
    <t>N° 4</t>
  </si>
  <si>
    <t>N° 5</t>
  </si>
  <si>
    <t>N° 6</t>
  </si>
  <si>
    <t>N° 7</t>
  </si>
  <si>
    <t>N° 8</t>
  </si>
  <si>
    <t>N° 9</t>
  </si>
  <si>
    <t>N° 10</t>
  </si>
  <si>
    <t>Ø 16</t>
  </si>
  <si>
    <t>Ø 20</t>
  </si>
  <si>
    <t>Ø 25</t>
  </si>
  <si>
    <t>Ø 33</t>
  </si>
  <si>
    <t>Forma</t>
  </si>
  <si>
    <t>Bandeja termoformada</t>
  </si>
  <si>
    <t>Kraft</t>
  </si>
  <si>
    <t>2.0 kg</t>
  </si>
  <si>
    <t>30 x 40</t>
  </si>
  <si>
    <t>1.5 kg</t>
  </si>
  <si>
    <t>25 x 35</t>
  </si>
  <si>
    <t>1.0 kg</t>
  </si>
  <si>
    <t>24 x 30</t>
  </si>
  <si>
    <t>0.7 kg</t>
  </si>
  <si>
    <t>20 x 30</t>
  </si>
  <si>
    <t>2.5 kg</t>
  </si>
  <si>
    <t>Ø 34</t>
  </si>
  <si>
    <t>Ø 26</t>
  </si>
  <si>
    <t>Redondo</t>
  </si>
  <si>
    <t xml:space="preserve">N° 09 </t>
  </si>
  <si>
    <t>N° 16</t>
  </si>
  <si>
    <t>N° 18</t>
  </si>
  <si>
    <t>N° 20</t>
  </si>
  <si>
    <t>N° 22</t>
  </si>
  <si>
    <t>N° 24</t>
  </si>
  <si>
    <t>N° 26</t>
  </si>
  <si>
    <t>N° 28</t>
  </si>
  <si>
    <t>N° 30</t>
  </si>
  <si>
    <t>N° 32</t>
  </si>
  <si>
    <t>Ø 18</t>
  </si>
  <si>
    <t>Ø 22</t>
  </si>
  <si>
    <t>Ø 24</t>
  </si>
  <si>
    <t>Ø 28</t>
  </si>
  <si>
    <t>Ø 32</t>
  </si>
  <si>
    <t>Cartón blanco</t>
  </si>
  <si>
    <t>Cartón Gris</t>
  </si>
  <si>
    <t>3.0 kg</t>
  </si>
  <si>
    <t>Ø 09</t>
  </si>
  <si>
    <t>Cm2</t>
  </si>
  <si>
    <t>25 u</t>
  </si>
  <si>
    <t>39 x 49</t>
  </si>
  <si>
    <t>34 x 44</t>
  </si>
  <si>
    <t>31 x 41</t>
  </si>
  <si>
    <t>30 x 35</t>
  </si>
  <si>
    <t>26 x 31</t>
  </si>
  <si>
    <t>21 x 28</t>
  </si>
  <si>
    <t>19 x 40</t>
  </si>
  <si>
    <t>18 x 24</t>
  </si>
  <si>
    <t>14 x 21</t>
  </si>
  <si>
    <t>13 x 29</t>
  </si>
  <si>
    <t>Ø 39</t>
  </si>
  <si>
    <t>Ø 36</t>
  </si>
  <si>
    <t>Ø 21</t>
  </si>
  <si>
    <t>Grande</t>
  </si>
  <si>
    <t>Mediano</t>
  </si>
  <si>
    <t>Chico</t>
  </si>
  <si>
    <t>Peso
x ban*</t>
  </si>
  <si>
    <r>
      <t>Mayorista</t>
    </r>
    <r>
      <rPr>
        <sz val="14"/>
        <rFont val="Roboto"/>
      </rPr>
      <t xml:space="preserve"> s/IVA</t>
    </r>
  </si>
  <si>
    <t>6.5 kg</t>
  </si>
  <si>
    <t>5.0 kg</t>
  </si>
  <si>
    <t>4.0 kg</t>
  </si>
  <si>
    <t>0.5 kg</t>
  </si>
  <si>
    <t>0.3 kg</t>
  </si>
  <si>
    <t>3.5 kg</t>
  </si>
  <si>
    <t>1.2 kg</t>
  </si>
  <si>
    <t>Corazon</t>
  </si>
  <si>
    <t>Bandeja pesada Aitana</t>
  </si>
  <si>
    <t>PEDIDO</t>
  </si>
  <si>
    <t>Cantidad</t>
  </si>
  <si>
    <t>Cantidad
paquetes</t>
  </si>
  <si>
    <t>IVA</t>
  </si>
  <si>
    <t>TOTAL</t>
  </si>
  <si>
    <t>Monto
Neto $</t>
  </si>
  <si>
    <t>Oro</t>
  </si>
  <si>
    <t>Plata</t>
  </si>
  <si>
    <t>Negra</t>
  </si>
  <si>
    <t>Rosa</t>
  </si>
  <si>
    <t>Celeste</t>
  </si>
  <si>
    <t>Oro | Rosa | Celeste</t>
  </si>
  <si>
    <r>
      <t xml:space="preserve">en </t>
    </r>
    <r>
      <rPr>
        <b/>
        <sz val="11"/>
        <rFont val="Roboto"/>
      </rPr>
      <t>3</t>
    </r>
    <r>
      <rPr>
        <sz val="11"/>
        <rFont val="Roboto"/>
      </rPr>
      <t xml:space="preserve"> colores - Paquete 25 ó 50 unidades</t>
    </r>
  </si>
  <si>
    <r>
      <t xml:space="preserve">Precio por
</t>
    </r>
    <r>
      <rPr>
        <b/>
        <sz val="11"/>
        <color theme="6" tint="-0.499984740745262"/>
        <rFont val="Roboto"/>
      </rPr>
      <t>paquete</t>
    </r>
  </si>
  <si>
    <r>
      <t>Bandeja pesada</t>
    </r>
    <r>
      <rPr>
        <b/>
        <sz val="14"/>
        <color theme="0"/>
        <rFont val="Roboto"/>
      </rPr>
      <t xml:space="preserve"> 2.3 mm</t>
    </r>
  </si>
  <si>
    <t>Premium laminado</t>
  </si>
  <si>
    <t>Precio por paquete</t>
  </si>
  <si>
    <t>2.8 kg</t>
  </si>
  <si>
    <t>2.4 kg</t>
  </si>
  <si>
    <t>1.3 kg</t>
  </si>
  <si>
    <t xml:space="preserve"> Celeste</t>
  </si>
  <si>
    <t xml:space="preserve"> Negra</t>
  </si>
  <si>
    <t xml:space="preserve"> Plata</t>
  </si>
  <si>
    <t xml:space="preserve"> Azul</t>
  </si>
  <si>
    <t xml:space="preserve"> Oro</t>
  </si>
  <si>
    <t xml:space="preserve"> Rojo</t>
  </si>
  <si>
    <t xml:space="preserve"> Verde</t>
  </si>
  <si>
    <t>Pedido</t>
  </si>
  <si>
    <t>IVA 21%</t>
  </si>
  <si>
    <t>Precio por
bandeja</t>
  </si>
  <si>
    <t>Precio por
paquete</t>
  </si>
  <si>
    <t>0.20 kg</t>
  </si>
  <si>
    <t>0.25 kg</t>
  </si>
  <si>
    <t>0.50 kg</t>
  </si>
  <si>
    <t>1.00 kg</t>
  </si>
  <si>
    <t>2.00 kg</t>
  </si>
  <si>
    <t>0.90 kg</t>
  </si>
  <si>
    <t>N°</t>
  </si>
  <si>
    <t>Cartón Blanco de 1 mm</t>
  </si>
  <si>
    <t>Peso
sugerido</t>
  </si>
  <si>
    <r>
      <rPr>
        <b/>
        <sz val="11"/>
        <rFont val="Roboto"/>
      </rPr>
      <t xml:space="preserve">Precio </t>
    </r>
    <r>
      <rPr>
        <sz val="11"/>
        <rFont val="Roboto"/>
      </rPr>
      <t>por
bandeja</t>
    </r>
  </si>
  <si>
    <t xml:space="preserve"> Rosa</t>
  </si>
  <si>
    <t>Oro ó Plata</t>
  </si>
  <si>
    <t>Oro y Plata</t>
  </si>
  <si>
    <t>en cartón gris</t>
  </si>
  <si>
    <t>en cartón blanco</t>
  </si>
  <si>
    <t>Monto
Neto en $</t>
  </si>
  <si>
    <t>Cantidad
BULTOS</t>
  </si>
  <si>
    <t>Bandejas</t>
  </si>
  <si>
    <t xml:space="preserve"> Rosa gold</t>
  </si>
  <si>
    <t>Rosa
Gold</t>
  </si>
  <si>
    <t>IVA 10.5%</t>
  </si>
  <si>
    <t>Fecha pedido</t>
  </si>
  <si>
    <t>Presentación</t>
  </si>
  <si>
    <t>Peso
máximo</t>
  </si>
  <si>
    <r>
      <rPr>
        <b/>
        <sz val="11"/>
        <color theme="6" tint="-0.499984740745262"/>
        <rFont val="Roboto"/>
      </rPr>
      <t>Peso en kg</t>
    </r>
    <r>
      <rPr>
        <sz val="11"/>
        <color theme="6" tint="-0.499984740745262"/>
        <rFont val="Roboto"/>
      </rPr>
      <t xml:space="preserve">
Pedido</t>
    </r>
  </si>
  <si>
    <t>Kg Peso</t>
  </si>
  <si>
    <t>Kg de peso</t>
  </si>
  <si>
    <t>Kg peso</t>
  </si>
  <si>
    <t>Peso paq
en kgs</t>
  </si>
  <si>
    <t>Blanco termoformada</t>
  </si>
  <si>
    <t>Kraft termoformada</t>
  </si>
  <si>
    <t>kg peso
paquete</t>
  </si>
  <si>
    <t>Por favor confirme su pedido, para separar su mercadería.</t>
  </si>
  <si>
    <t>Espesor
y Forma</t>
  </si>
  <si>
    <t>3.4 kg</t>
  </si>
  <si>
    <t>1.8 kg</t>
  </si>
  <si>
    <t>1.20 kg</t>
  </si>
  <si>
    <t>1.75 kg</t>
  </si>
  <si>
    <t>2.50 kg</t>
  </si>
  <si>
    <t>0.60 kg</t>
  </si>
  <si>
    <t>1.60 kg</t>
  </si>
  <si>
    <t>2.20 kg</t>
  </si>
  <si>
    <t>2.70 kg</t>
  </si>
  <si>
    <t>1.30 kg</t>
  </si>
  <si>
    <t>1.50 kg</t>
  </si>
  <si>
    <t>2.25 kg</t>
  </si>
  <si>
    <t>3.20 kg</t>
  </si>
  <si>
    <t xml:space="preserve"> Celeste gold</t>
  </si>
  <si>
    <t>Celeste
Gold</t>
  </si>
  <si>
    <r>
      <t xml:space="preserve">Plato premium </t>
    </r>
    <r>
      <rPr>
        <sz val="16"/>
        <color theme="5" tint="-0.249977111117893"/>
        <rFont val="Arial"/>
        <family val="2"/>
      </rPr>
      <t>Kuné</t>
    </r>
  </si>
  <si>
    <r>
      <t>Mayorista</t>
    </r>
    <r>
      <rPr>
        <sz val="14"/>
        <color theme="0"/>
        <rFont val="Arial"/>
        <family val="2"/>
      </rPr>
      <t xml:space="preserve"> s/IVA</t>
    </r>
  </si>
  <si>
    <r>
      <rPr>
        <b/>
        <sz val="11"/>
        <rFont val="Arial"/>
        <family val="2"/>
      </rPr>
      <t>Precio</t>
    </r>
    <r>
      <rPr>
        <sz val="11"/>
        <rFont val="Arial"/>
        <family val="2"/>
      </rPr>
      <t xml:space="preserve">
por plato</t>
    </r>
  </si>
  <si>
    <r>
      <t>kgs</t>
    </r>
    <r>
      <rPr>
        <sz val="14"/>
        <color theme="0"/>
        <rFont val="Arial"/>
        <family val="2"/>
      </rPr>
      <t xml:space="preserve"> de
 peso
pedido</t>
    </r>
  </si>
  <si>
    <r>
      <t>Plato</t>
    </r>
    <r>
      <rPr>
        <b/>
        <sz val="14"/>
        <color theme="5" tint="-0.249977111117893"/>
        <rFont val="Arial"/>
        <family val="2"/>
      </rPr>
      <t xml:space="preserve"> 1.25 mm</t>
    </r>
  </si>
  <si>
    <r>
      <t>Plato</t>
    </r>
    <r>
      <rPr>
        <b/>
        <sz val="14"/>
        <color theme="5" tint="-0.249977111117893"/>
        <rFont val="Arial"/>
        <family val="2"/>
      </rPr>
      <t xml:space="preserve"> 2 mm</t>
    </r>
  </si>
  <si>
    <r>
      <t xml:space="preserve">en </t>
    </r>
    <r>
      <rPr>
        <b/>
        <sz val="11"/>
        <color theme="5" tint="-0.249977111117893"/>
        <rFont val="Arial"/>
        <family val="2"/>
      </rPr>
      <t>10</t>
    </r>
    <r>
      <rPr>
        <sz val="11"/>
        <color theme="5" tint="-0.249977111117893"/>
        <rFont val="Arial"/>
        <family val="2"/>
      </rPr>
      <t xml:space="preserve"> colores - Paquete de 50 unidades</t>
    </r>
  </si>
  <si>
    <r>
      <rPr>
        <b/>
        <sz val="9"/>
        <color theme="5" tint="-0.249977111117893"/>
        <rFont val="Arial"/>
        <family val="2"/>
      </rPr>
      <t>Oro Plata Negra Rojo Azul Verde</t>
    </r>
    <r>
      <rPr>
        <sz val="9"/>
        <color theme="5" tint="-0.249977111117893"/>
        <rFont val="Arial"/>
        <family val="2"/>
      </rPr>
      <t xml:space="preserve"> y </t>
    </r>
    <r>
      <rPr>
        <b/>
        <sz val="9"/>
        <color theme="5" tint="-0.249977111117893"/>
        <rFont val="Arial"/>
        <family val="2"/>
      </rPr>
      <t>Rosa Celeste</t>
    </r>
    <r>
      <rPr>
        <sz val="9"/>
        <color theme="5" tint="-0.249977111117893"/>
        <rFont val="Arial"/>
        <family val="2"/>
      </rPr>
      <t xml:space="preserve"> pastel y gold </t>
    </r>
  </si>
  <si>
    <t>1.1 kg</t>
  </si>
  <si>
    <t>1.6 kg</t>
  </si>
  <si>
    <t>1.4 kg</t>
  </si>
  <si>
    <r>
      <rPr>
        <sz val="16"/>
        <color theme="3"/>
        <rFont val="Arial"/>
        <family val="2"/>
      </rPr>
      <t xml:space="preserve">Bandeja </t>
    </r>
    <r>
      <rPr>
        <b/>
        <sz val="16"/>
        <color theme="3"/>
        <rFont val="Arial"/>
        <family val="2"/>
      </rPr>
      <t>laminada termoformada</t>
    </r>
    <r>
      <rPr>
        <sz val="16"/>
        <color theme="3"/>
        <rFont val="Arial"/>
        <family val="2"/>
      </rPr>
      <t xml:space="preserve"> Kuné</t>
    </r>
  </si>
  <si>
    <r>
      <t xml:space="preserve">13 </t>
    </r>
    <r>
      <rPr>
        <sz val="11"/>
        <color theme="3"/>
        <rFont val="Arial"/>
        <family val="2"/>
      </rPr>
      <t>x</t>
    </r>
    <r>
      <rPr>
        <b/>
        <sz val="11"/>
        <color theme="3"/>
        <rFont val="Arial"/>
        <family val="2"/>
      </rPr>
      <t xml:space="preserve"> 18</t>
    </r>
  </si>
  <si>
    <r>
      <t xml:space="preserve">15 </t>
    </r>
    <r>
      <rPr>
        <sz val="11"/>
        <color theme="3"/>
        <rFont val="Arial"/>
        <family val="2"/>
      </rPr>
      <t>x</t>
    </r>
    <r>
      <rPr>
        <b/>
        <sz val="11"/>
        <color theme="3"/>
        <rFont val="Arial"/>
        <family val="2"/>
      </rPr>
      <t xml:space="preserve"> 20</t>
    </r>
  </si>
  <si>
    <r>
      <t xml:space="preserve">18 </t>
    </r>
    <r>
      <rPr>
        <sz val="11"/>
        <color theme="3"/>
        <rFont val="Arial"/>
        <family val="2"/>
      </rPr>
      <t>x</t>
    </r>
    <r>
      <rPr>
        <b/>
        <sz val="11"/>
        <color theme="3"/>
        <rFont val="Arial"/>
        <family val="2"/>
      </rPr>
      <t xml:space="preserve"> 26</t>
    </r>
  </si>
  <si>
    <r>
      <t xml:space="preserve">23 </t>
    </r>
    <r>
      <rPr>
        <sz val="11"/>
        <color theme="3"/>
        <rFont val="Arial"/>
        <family val="2"/>
      </rPr>
      <t>x</t>
    </r>
    <r>
      <rPr>
        <b/>
        <sz val="11"/>
        <color theme="3"/>
        <rFont val="Arial"/>
        <family val="2"/>
      </rPr>
      <t xml:space="preserve"> 28</t>
    </r>
  </si>
  <si>
    <r>
      <t xml:space="preserve">28 </t>
    </r>
    <r>
      <rPr>
        <sz val="11"/>
        <color theme="3"/>
        <rFont val="Arial"/>
        <family val="2"/>
      </rPr>
      <t>x</t>
    </r>
    <r>
      <rPr>
        <b/>
        <sz val="11"/>
        <color theme="3"/>
        <rFont val="Arial"/>
        <family val="2"/>
      </rPr>
      <t xml:space="preserve"> 30</t>
    </r>
  </si>
  <si>
    <r>
      <t xml:space="preserve">en </t>
    </r>
    <r>
      <rPr>
        <b/>
        <sz val="11"/>
        <color theme="4"/>
        <rFont val="Arial"/>
        <family val="2"/>
      </rPr>
      <t>7</t>
    </r>
    <r>
      <rPr>
        <sz val="11"/>
        <color theme="4"/>
        <rFont val="Arial"/>
        <family val="2"/>
      </rPr>
      <t xml:space="preserve"> colores - Paquete por 50 unidades</t>
    </r>
  </si>
  <si>
    <r>
      <rPr>
        <b/>
        <sz val="11"/>
        <color theme="4"/>
        <rFont val="Arial"/>
        <family val="2"/>
      </rPr>
      <t>Oro Plata Negra</t>
    </r>
    <r>
      <rPr>
        <sz val="11"/>
        <color theme="4"/>
        <rFont val="Arial"/>
        <family val="2"/>
      </rPr>
      <t xml:space="preserve"> y </t>
    </r>
    <r>
      <rPr>
        <b/>
        <sz val="11"/>
        <color theme="4"/>
        <rFont val="Arial"/>
        <family val="2"/>
      </rPr>
      <t>Rosa Celeste</t>
    </r>
    <r>
      <rPr>
        <sz val="11"/>
        <color theme="4"/>
        <rFont val="Arial"/>
        <family val="2"/>
      </rPr>
      <t xml:space="preserve"> pastel y gold</t>
    </r>
  </si>
  <si>
    <r>
      <rPr>
        <sz val="16"/>
        <color theme="3"/>
        <rFont val="Arial"/>
        <family val="2"/>
      </rPr>
      <t xml:space="preserve">Bandeja </t>
    </r>
    <r>
      <rPr>
        <b/>
        <sz val="16"/>
        <color theme="3"/>
        <rFont val="Arial"/>
        <family val="2"/>
      </rPr>
      <t>cartón blanco</t>
    </r>
    <r>
      <rPr>
        <sz val="16"/>
        <color theme="3"/>
        <rFont val="Arial"/>
        <family val="2"/>
      </rPr>
      <t xml:space="preserve"> termoformada </t>
    </r>
  </si>
  <si>
    <r>
      <rPr>
        <b/>
        <sz val="14"/>
        <color theme="4"/>
        <rFont val="Arial"/>
        <family val="2"/>
      </rPr>
      <t xml:space="preserve">Blanco </t>
    </r>
    <r>
      <rPr>
        <sz val="14"/>
        <color theme="4"/>
        <rFont val="Arial"/>
        <family val="2"/>
      </rPr>
      <t xml:space="preserve">Kuné </t>
    </r>
    <r>
      <rPr>
        <b/>
        <sz val="14"/>
        <color theme="4"/>
        <rFont val="Arial"/>
        <family val="2"/>
      </rPr>
      <t>1 mm</t>
    </r>
  </si>
  <si>
    <r>
      <t xml:space="preserve">en </t>
    </r>
    <r>
      <rPr>
        <b/>
        <sz val="11"/>
        <color theme="4"/>
        <rFont val="Arial"/>
        <family val="2"/>
      </rPr>
      <t>cartón blanco</t>
    </r>
    <r>
      <rPr>
        <sz val="11"/>
        <color theme="4"/>
        <rFont val="Arial"/>
        <family val="2"/>
      </rPr>
      <t xml:space="preserve"> - Paquete por 50 unidades</t>
    </r>
  </si>
  <si>
    <r>
      <rPr>
        <sz val="16"/>
        <color theme="3"/>
        <rFont val="Arial"/>
        <family val="2"/>
      </rPr>
      <t xml:space="preserve">Bandeja </t>
    </r>
    <r>
      <rPr>
        <b/>
        <sz val="16"/>
        <color theme="3"/>
        <rFont val="Arial"/>
        <family val="2"/>
      </rPr>
      <t>cartón kraft</t>
    </r>
    <r>
      <rPr>
        <sz val="16"/>
        <color theme="3"/>
        <rFont val="Arial"/>
        <family val="2"/>
      </rPr>
      <t xml:space="preserve"> termoformada</t>
    </r>
  </si>
  <si>
    <r>
      <rPr>
        <b/>
        <sz val="14"/>
        <color theme="4"/>
        <rFont val="Arial"/>
        <family val="2"/>
      </rPr>
      <t xml:space="preserve">Kraft </t>
    </r>
    <r>
      <rPr>
        <sz val="14"/>
        <color theme="4"/>
        <rFont val="Arial"/>
        <family val="2"/>
      </rPr>
      <t xml:space="preserve">Kuné </t>
    </r>
    <r>
      <rPr>
        <b/>
        <sz val="14"/>
        <color theme="4"/>
        <rFont val="Arial"/>
        <family val="2"/>
      </rPr>
      <t>1 mm</t>
    </r>
  </si>
  <si>
    <r>
      <t xml:space="preserve"> en </t>
    </r>
    <r>
      <rPr>
        <b/>
        <sz val="11"/>
        <color theme="4"/>
        <rFont val="Arial"/>
        <family val="2"/>
      </rPr>
      <t>cartón kraft</t>
    </r>
    <r>
      <rPr>
        <sz val="11"/>
        <color theme="4"/>
        <rFont val="Arial"/>
        <family val="2"/>
      </rPr>
      <t xml:space="preserve"> - Paquete por 50 unidades</t>
    </r>
  </si>
  <si>
    <r>
      <t>Termoformada</t>
    </r>
    <r>
      <rPr>
        <b/>
        <sz val="12"/>
        <color theme="4"/>
        <rFont val="Arial"/>
        <family val="2"/>
      </rPr>
      <t xml:space="preserve"> 1.25 mm</t>
    </r>
  </si>
  <si>
    <r>
      <t xml:space="preserve">Termoformada </t>
    </r>
    <r>
      <rPr>
        <b/>
        <sz val="12"/>
        <color theme="4"/>
        <rFont val="Arial"/>
        <family val="2"/>
      </rPr>
      <t>1.5 mm</t>
    </r>
  </si>
  <si>
    <r>
      <t>Disco</t>
    </r>
    <r>
      <rPr>
        <sz val="16"/>
        <color theme="7"/>
        <rFont val="Arial"/>
        <family val="2"/>
      </rPr>
      <t xml:space="preserve"> laminado </t>
    </r>
    <r>
      <rPr>
        <b/>
        <sz val="16"/>
        <color theme="7"/>
        <rFont val="Arial"/>
        <family val="2"/>
      </rPr>
      <t>Oro ó Plata</t>
    </r>
    <r>
      <rPr>
        <sz val="16"/>
        <color theme="7"/>
        <rFont val="Arial"/>
        <family val="2"/>
      </rPr>
      <t xml:space="preserve"> Kuné</t>
    </r>
  </si>
  <si>
    <r>
      <rPr>
        <b/>
        <sz val="11"/>
        <color theme="7"/>
        <rFont val="Arial"/>
        <family val="2"/>
      </rPr>
      <t>Precio</t>
    </r>
    <r>
      <rPr>
        <sz val="11"/>
        <color theme="7"/>
        <rFont val="Arial"/>
        <family val="2"/>
      </rPr>
      <t xml:space="preserve">
por disco</t>
    </r>
  </si>
  <si>
    <r>
      <t xml:space="preserve">Disco </t>
    </r>
    <r>
      <rPr>
        <b/>
        <sz val="12"/>
        <color theme="7"/>
        <rFont val="Arial"/>
        <family val="2"/>
      </rPr>
      <t>oro</t>
    </r>
    <r>
      <rPr>
        <sz val="12"/>
        <color theme="7"/>
        <rFont val="Arial"/>
        <family val="2"/>
      </rPr>
      <t xml:space="preserve"> ó </t>
    </r>
    <r>
      <rPr>
        <b/>
        <sz val="12"/>
        <color theme="7"/>
        <rFont val="Arial"/>
        <family val="2"/>
      </rPr>
      <t>plata</t>
    </r>
    <r>
      <rPr>
        <sz val="12"/>
        <color theme="7"/>
        <rFont val="Arial"/>
        <family val="2"/>
      </rPr>
      <t xml:space="preserve"> 1mm</t>
    </r>
  </si>
  <si>
    <r>
      <t xml:space="preserve">en </t>
    </r>
    <r>
      <rPr>
        <b/>
        <sz val="11"/>
        <color theme="7"/>
        <rFont val="Arial"/>
        <family val="2"/>
      </rPr>
      <t>oro</t>
    </r>
    <r>
      <rPr>
        <sz val="11"/>
        <color theme="7"/>
        <rFont val="Arial"/>
        <family val="2"/>
      </rPr>
      <t xml:space="preserve"> y </t>
    </r>
    <r>
      <rPr>
        <b/>
        <sz val="11"/>
        <color theme="7"/>
        <rFont val="Arial"/>
        <family val="2"/>
      </rPr>
      <t>plata</t>
    </r>
    <r>
      <rPr>
        <sz val="11"/>
        <color theme="7"/>
        <rFont val="Arial"/>
        <family val="2"/>
      </rPr>
      <t xml:space="preserve"> - Paquete por 50 unidades</t>
    </r>
  </si>
  <si>
    <r>
      <t>Disco</t>
    </r>
    <r>
      <rPr>
        <sz val="16"/>
        <color theme="7"/>
        <rFont val="Arial"/>
        <family val="2"/>
      </rPr>
      <t xml:space="preserve"> laminado </t>
    </r>
    <r>
      <rPr>
        <b/>
        <sz val="16"/>
        <color theme="7"/>
        <rFont val="Arial"/>
        <family val="2"/>
      </rPr>
      <t>Oro y Plata</t>
    </r>
    <r>
      <rPr>
        <sz val="16"/>
        <color theme="7"/>
        <rFont val="Arial"/>
        <family val="2"/>
      </rPr>
      <t xml:space="preserve"> Kuné</t>
    </r>
  </si>
  <si>
    <r>
      <t xml:space="preserve">Disco </t>
    </r>
    <r>
      <rPr>
        <b/>
        <sz val="12"/>
        <color theme="7"/>
        <rFont val="Arial"/>
        <family val="2"/>
      </rPr>
      <t>oro</t>
    </r>
    <r>
      <rPr>
        <sz val="12"/>
        <color theme="7"/>
        <rFont val="Arial"/>
        <family val="2"/>
      </rPr>
      <t xml:space="preserve"> y </t>
    </r>
    <r>
      <rPr>
        <b/>
        <sz val="12"/>
        <color theme="7"/>
        <rFont val="Arial"/>
        <family val="2"/>
      </rPr>
      <t>plata</t>
    </r>
    <r>
      <rPr>
        <sz val="12"/>
        <color theme="7"/>
        <rFont val="Arial"/>
        <family val="2"/>
      </rPr>
      <t xml:space="preserve"> 1mm</t>
    </r>
  </si>
  <si>
    <r>
      <rPr>
        <sz val="16"/>
        <color theme="7"/>
        <rFont val="Arial"/>
        <family val="2"/>
      </rPr>
      <t xml:space="preserve">Disco de </t>
    </r>
    <r>
      <rPr>
        <b/>
        <sz val="16"/>
        <color theme="7"/>
        <rFont val="Arial"/>
        <family val="2"/>
      </rPr>
      <t>cartón GRIS</t>
    </r>
    <r>
      <rPr>
        <sz val="16"/>
        <color theme="7"/>
        <rFont val="Arial"/>
        <family val="2"/>
      </rPr>
      <t xml:space="preserve"> Kuné</t>
    </r>
  </si>
  <si>
    <r>
      <t>Diso</t>
    </r>
    <r>
      <rPr>
        <b/>
        <sz val="14"/>
        <color theme="0"/>
        <rFont val="Arial"/>
        <family val="2"/>
      </rPr>
      <t xml:space="preserve"> gris</t>
    </r>
  </si>
  <si>
    <r>
      <t xml:space="preserve">Bulto
de </t>
    </r>
    <r>
      <rPr>
        <b/>
        <sz val="11"/>
        <color theme="7"/>
        <rFont val="Arial"/>
        <family val="2"/>
      </rPr>
      <t>5 kgs</t>
    </r>
  </si>
  <si>
    <r>
      <t xml:space="preserve">Disco cartón </t>
    </r>
    <r>
      <rPr>
        <b/>
        <sz val="12"/>
        <color theme="7"/>
        <rFont val="Arial"/>
        <family val="2"/>
      </rPr>
      <t>gris</t>
    </r>
    <r>
      <rPr>
        <sz val="12"/>
        <color theme="7"/>
        <rFont val="Arial"/>
        <family val="2"/>
      </rPr>
      <t xml:space="preserve"> 1mm</t>
    </r>
  </si>
  <si>
    <r>
      <t xml:space="preserve">Paquete / bulto de </t>
    </r>
    <r>
      <rPr>
        <b/>
        <sz val="11"/>
        <color theme="7"/>
        <rFont val="Arial"/>
        <family val="2"/>
      </rPr>
      <t>5 kilogramos</t>
    </r>
  </si>
  <si>
    <r>
      <rPr>
        <sz val="16"/>
        <color theme="7"/>
        <rFont val="Arial"/>
        <family val="2"/>
      </rPr>
      <t xml:space="preserve">Disco de </t>
    </r>
    <r>
      <rPr>
        <b/>
        <sz val="16"/>
        <color theme="7"/>
        <rFont val="Arial"/>
        <family val="2"/>
      </rPr>
      <t>cartón BLANCO</t>
    </r>
    <r>
      <rPr>
        <sz val="16"/>
        <color theme="7"/>
        <rFont val="Arial"/>
        <family val="2"/>
      </rPr>
      <t xml:space="preserve"> Kuné</t>
    </r>
  </si>
  <si>
    <r>
      <t xml:space="preserve">Disco </t>
    </r>
    <r>
      <rPr>
        <b/>
        <sz val="14"/>
        <color theme="0"/>
        <rFont val="Arial"/>
        <family val="2"/>
      </rPr>
      <t>blanco</t>
    </r>
  </si>
  <si>
    <r>
      <t xml:space="preserve">Disco cartón </t>
    </r>
    <r>
      <rPr>
        <b/>
        <sz val="12"/>
        <color theme="7"/>
        <rFont val="Arial"/>
        <family val="2"/>
      </rPr>
      <t>blanco</t>
    </r>
    <r>
      <rPr>
        <sz val="12"/>
        <color theme="7"/>
        <rFont val="Arial"/>
        <family val="2"/>
      </rPr>
      <t xml:space="preserve"> 1mm</t>
    </r>
  </si>
  <si>
    <r>
      <rPr>
        <sz val="12"/>
        <color theme="7"/>
        <rFont val="Arial"/>
        <family val="2"/>
      </rPr>
      <t>Disco</t>
    </r>
    <r>
      <rPr>
        <b/>
        <sz val="12"/>
        <color theme="7"/>
        <rFont val="Arial"/>
        <family val="2"/>
      </rPr>
      <t xml:space="preserve">  laminado 1 cara </t>
    </r>
  </si>
  <si>
    <r>
      <rPr>
        <sz val="12"/>
        <color theme="7"/>
        <rFont val="Arial"/>
        <family val="2"/>
      </rPr>
      <t xml:space="preserve">Disco </t>
    </r>
    <r>
      <rPr>
        <b/>
        <sz val="12"/>
        <color theme="7"/>
        <rFont val="Arial"/>
        <family val="2"/>
      </rPr>
      <t xml:space="preserve"> laminado</t>
    </r>
    <r>
      <rPr>
        <sz val="12"/>
        <color theme="7"/>
        <rFont val="Arial"/>
        <family val="2"/>
      </rPr>
      <t xml:space="preserve"> a</t>
    </r>
    <r>
      <rPr>
        <b/>
        <sz val="12"/>
        <color theme="7"/>
        <rFont val="Arial"/>
        <family val="2"/>
      </rPr>
      <t xml:space="preserve"> 2 caras</t>
    </r>
  </si>
  <si>
    <r>
      <t xml:space="preserve">Laminado a </t>
    </r>
    <r>
      <rPr>
        <b/>
        <sz val="12"/>
        <color theme="0"/>
        <rFont val="Arial"/>
        <family val="2"/>
      </rPr>
      <t>2 caras</t>
    </r>
  </si>
  <si>
    <r>
      <t xml:space="preserve">Laminado a </t>
    </r>
    <r>
      <rPr>
        <b/>
        <sz val="12"/>
        <color theme="0"/>
        <rFont val="Arial"/>
        <family val="2"/>
      </rPr>
      <t>1 cara</t>
    </r>
  </si>
  <si>
    <r>
      <t>Pedido</t>
    </r>
    <r>
      <rPr>
        <sz val="18"/>
        <rFont val="Arial"/>
        <family val="2"/>
      </rPr>
      <t xml:space="preserve"> cuantificado</t>
    </r>
  </si>
  <si>
    <r>
      <rPr>
        <b/>
        <sz val="18"/>
        <color theme="6" tint="-0.499984740745262"/>
        <rFont val="Arial"/>
        <family val="2"/>
      </rPr>
      <t>Síntesis</t>
    </r>
    <r>
      <rPr>
        <sz val="18"/>
        <color theme="6" tint="-0.499984740745262"/>
        <rFont val="Arial"/>
        <family val="2"/>
      </rPr>
      <t xml:space="preserve"> del pedido</t>
    </r>
  </si>
  <si>
    <r>
      <t>Monto</t>
    </r>
    <r>
      <rPr>
        <sz val="14"/>
        <rFont val="Arial"/>
        <family val="2"/>
      </rPr>
      <t xml:space="preserve"> Neto $</t>
    </r>
  </si>
  <si>
    <r>
      <rPr>
        <sz val="12"/>
        <rFont val="Arial"/>
        <family val="2"/>
      </rPr>
      <t>Bandejas</t>
    </r>
    <r>
      <rPr>
        <b/>
        <sz val="12"/>
        <rFont val="Arial"/>
        <family val="2"/>
      </rPr>
      <t xml:space="preserve">
Aitana</t>
    </r>
  </si>
  <si>
    <r>
      <rPr>
        <b/>
        <sz val="12"/>
        <rFont val="Arial"/>
        <family val="2"/>
      </rPr>
      <t>Bandeja pesada</t>
    </r>
    <r>
      <rPr>
        <sz val="12"/>
        <rFont val="Arial"/>
        <family val="2"/>
      </rPr>
      <t xml:space="preserve"> </t>
    </r>
  </si>
  <si>
    <r>
      <t xml:space="preserve">Plato premium
</t>
    </r>
    <r>
      <rPr>
        <sz val="12"/>
        <rFont val="Arial"/>
        <family val="2"/>
      </rPr>
      <t>Kuné</t>
    </r>
  </si>
  <si>
    <r>
      <rPr>
        <b/>
        <sz val="12"/>
        <rFont val="Arial"/>
        <family val="2"/>
      </rPr>
      <t>Plato premium</t>
    </r>
    <r>
      <rPr>
        <sz val="12"/>
        <rFont val="Arial"/>
        <family val="2"/>
      </rPr>
      <t xml:space="preserve"> 1.25 mm</t>
    </r>
  </si>
  <si>
    <r>
      <rPr>
        <b/>
        <sz val="12"/>
        <rFont val="Arial"/>
        <family val="2"/>
      </rPr>
      <t>Plato premium</t>
    </r>
    <r>
      <rPr>
        <sz val="12"/>
        <rFont val="Arial"/>
        <family val="2"/>
      </rPr>
      <t xml:space="preserve"> 2.00 mm</t>
    </r>
  </si>
  <si>
    <r>
      <t>Termoformada</t>
    </r>
    <r>
      <rPr>
        <sz val="12"/>
        <rFont val="Arial"/>
        <family val="2"/>
      </rPr>
      <t xml:space="preserve">
Kuné</t>
    </r>
  </si>
  <si>
    <r>
      <rPr>
        <b/>
        <sz val="12"/>
        <rFont val="Arial"/>
        <family val="2"/>
      </rPr>
      <t>Termoformada</t>
    </r>
    <r>
      <rPr>
        <sz val="12"/>
        <rFont val="Arial"/>
        <family val="2"/>
      </rPr>
      <t xml:space="preserve"> laminada 1.25 mm</t>
    </r>
  </si>
  <si>
    <r>
      <rPr>
        <b/>
        <sz val="12"/>
        <rFont val="Arial"/>
        <family val="2"/>
      </rPr>
      <t>Termoformada</t>
    </r>
    <r>
      <rPr>
        <sz val="12"/>
        <rFont val="Arial"/>
        <family val="2"/>
      </rPr>
      <t xml:space="preserve"> laminada 1.50 mm</t>
    </r>
  </si>
  <si>
    <r>
      <t xml:space="preserve">Termoformada </t>
    </r>
    <r>
      <rPr>
        <b/>
        <sz val="12"/>
        <rFont val="Arial"/>
        <family val="2"/>
      </rPr>
      <t>cartón blanco</t>
    </r>
    <r>
      <rPr>
        <sz val="12"/>
        <rFont val="Arial"/>
        <family val="2"/>
      </rPr>
      <t xml:space="preserve"> 1.00 mm</t>
    </r>
  </si>
  <si>
    <r>
      <t xml:space="preserve">Termoformada </t>
    </r>
    <r>
      <rPr>
        <b/>
        <sz val="12"/>
        <rFont val="Arial"/>
        <family val="2"/>
      </rPr>
      <t>cartón Kraft</t>
    </r>
    <r>
      <rPr>
        <sz val="12"/>
        <rFont val="Arial"/>
        <family val="2"/>
      </rPr>
      <t xml:space="preserve"> 1.00 mm</t>
    </r>
  </si>
  <si>
    <r>
      <t>Discos
de cartón</t>
    </r>
    <r>
      <rPr>
        <sz val="12"/>
        <rFont val="Arial"/>
        <family val="2"/>
      </rPr>
      <t xml:space="preserve">
Kuné</t>
    </r>
  </si>
  <si>
    <r>
      <rPr>
        <b/>
        <sz val="12"/>
        <rFont val="Arial"/>
        <family val="2"/>
      </rPr>
      <t>Disco laminado</t>
    </r>
    <r>
      <rPr>
        <sz val="12"/>
        <rFont val="Arial"/>
        <family val="2"/>
      </rPr>
      <t xml:space="preserve"> en oro ó plata</t>
    </r>
  </si>
  <si>
    <r>
      <rPr>
        <b/>
        <sz val="12"/>
        <rFont val="Arial"/>
        <family val="2"/>
      </rPr>
      <t>Disco laminado</t>
    </r>
    <r>
      <rPr>
        <sz val="12"/>
        <rFont val="Arial"/>
        <family val="2"/>
      </rPr>
      <t xml:space="preserve"> en oro y plata</t>
    </r>
  </si>
  <si>
    <r>
      <t xml:space="preserve">Disco de </t>
    </r>
    <r>
      <rPr>
        <b/>
        <sz val="12"/>
        <rFont val="Arial"/>
        <family val="2"/>
      </rPr>
      <t>cartón gris</t>
    </r>
  </si>
  <si>
    <r>
      <t xml:space="preserve">Disco de </t>
    </r>
    <r>
      <rPr>
        <b/>
        <sz val="12"/>
        <rFont val="Arial"/>
        <family val="2"/>
      </rPr>
      <t>cartón blanco</t>
    </r>
  </si>
  <si>
    <r>
      <t xml:space="preserve">LISTA </t>
    </r>
    <r>
      <rPr>
        <b/>
        <sz val="26"/>
        <color theme="6" tint="-0.499984740745262"/>
        <rFont val="Roboto"/>
      </rPr>
      <t>2022-09</t>
    </r>
  </si>
  <si>
    <r>
      <t xml:space="preserve">LISTA </t>
    </r>
    <r>
      <rPr>
        <b/>
        <sz val="26"/>
        <color theme="5" tint="-0.249977111117893"/>
        <rFont val="Arial"/>
        <family val="2"/>
      </rPr>
      <t>2022-09</t>
    </r>
  </si>
  <si>
    <r>
      <t xml:space="preserve">LISTA </t>
    </r>
    <r>
      <rPr>
        <b/>
        <sz val="26"/>
        <color theme="4"/>
        <rFont val="Arial"/>
        <family val="2"/>
      </rPr>
      <t>2022-09</t>
    </r>
  </si>
  <si>
    <r>
      <t xml:space="preserve">LISTA </t>
    </r>
    <r>
      <rPr>
        <b/>
        <sz val="26"/>
        <color theme="7"/>
        <rFont val="Arial"/>
        <family val="2"/>
      </rPr>
      <t>2022-09</t>
    </r>
  </si>
  <si>
    <r>
      <t xml:space="preserve">LISTA </t>
    </r>
    <r>
      <rPr>
        <b/>
        <sz val="26"/>
        <color theme="6" tint="-0.499984740745262"/>
        <rFont val="Arial"/>
        <family val="2"/>
      </rPr>
      <t>2022-09</t>
    </r>
  </si>
  <si>
    <r>
      <rPr>
        <b/>
        <sz val="26"/>
        <color theme="6" tint="-0.499984740745262"/>
        <rFont val="Roboto"/>
      </rPr>
      <t>MAYORISTA</t>
    </r>
    <r>
      <rPr>
        <sz val="26"/>
        <color theme="6" tint="-0.499984740745262"/>
        <rFont val="Roboto"/>
      </rPr>
      <t xml:space="preserve">  Bandeja pesada Aitana</t>
    </r>
  </si>
  <si>
    <r>
      <rPr>
        <b/>
        <sz val="26"/>
        <color theme="5" tint="-0.249977111117893"/>
        <rFont val="Arial"/>
        <family val="2"/>
      </rPr>
      <t>MAYORISTA</t>
    </r>
    <r>
      <rPr>
        <sz val="26"/>
        <color theme="5" tint="-0.249977111117893"/>
        <rFont val="Arial"/>
        <family val="2"/>
      </rPr>
      <t xml:space="preserve">  Plato premium Kuné</t>
    </r>
  </si>
  <si>
    <r>
      <rPr>
        <b/>
        <sz val="26"/>
        <color theme="7"/>
        <rFont val="Arial"/>
        <family val="2"/>
      </rPr>
      <t>MAYORISTA</t>
    </r>
    <r>
      <rPr>
        <sz val="26"/>
        <color theme="7"/>
        <rFont val="Arial"/>
        <family val="2"/>
      </rPr>
      <t xml:space="preserve"> Disco de cartón</t>
    </r>
  </si>
  <si>
    <t>Lista
Mayorista</t>
  </si>
  <si>
    <t>Una vez separada, se enviará su mercadería.</t>
  </si>
  <si>
    <r>
      <rPr>
        <b/>
        <sz val="26"/>
        <color theme="4"/>
        <rFont val="Arial"/>
        <family val="2"/>
      </rPr>
      <t>MAYORISTA</t>
    </r>
    <r>
      <rPr>
        <sz val="26"/>
        <color theme="4"/>
        <rFont val="Arial"/>
        <family val="2"/>
      </rPr>
      <t xml:space="preserve">  Bandeja Termoformada Kuné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</si>
</sst>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&quot;$&quot;* #,##0.0000_-;\-&quot;$&quot;* #,##0.0000_-;_-&quot;$&quot;* &quot;-&quot;??_-;_-@_-"/>
    <numFmt numFmtId="166" formatCode="_-&quot;$&quot;* #,##0_-;\-&quot;$&quot;* #,##0_-;_-&quot;$&quot;* &quot;-&quot;??_-;_-@_-"/>
    <numFmt numFmtId="167" formatCode="_-* #,##0_-;\-* #,##0_-;_-* &quot;-&quot;??_-;_-@_-"/>
    <numFmt numFmtId="168" formatCode="_-* #,##0.000_-;\-* #,##0.000_-;_-* &quot;-&quot;??_-;_-@_-"/>
    <numFmt numFmtId="170" formatCode="dd/mm/yyyy;@"/>
    <numFmt numFmtId="171" formatCode="_-* #,##0.0_-;\-* #,##0.0_-;_-* &quot;-&quot;??_-;_-@_-"/>
    <numFmt numFmtId="172" formatCode="_-* #,##0.0000_-;\-* #,##0.0000_-;_-* &quot;-&quot;??_-;_-@_-"/>
  </numFmts>
  <fonts count="94" x14ac:knownFonts="1"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Roboto"/>
    </font>
    <font>
      <b/>
      <sz val="14"/>
      <color theme="0"/>
      <name val="Roboto"/>
    </font>
    <font>
      <sz val="14"/>
      <color theme="0"/>
      <name val="Roboto"/>
    </font>
    <font>
      <sz val="11"/>
      <color theme="4"/>
      <name val="Arial"/>
      <family val="2"/>
    </font>
    <font>
      <b/>
      <sz val="11"/>
      <name val="Roboto"/>
    </font>
    <font>
      <sz val="11"/>
      <color theme="5" tint="-0.249977111117893"/>
      <name val="Arial"/>
      <family val="2"/>
    </font>
    <font>
      <b/>
      <sz val="14"/>
      <name val="Roboto"/>
    </font>
    <font>
      <sz val="11"/>
      <color theme="7"/>
      <name val="Arial"/>
      <family val="2"/>
    </font>
    <font>
      <b/>
      <sz val="16"/>
      <name val="Roboto"/>
    </font>
    <font>
      <sz val="26"/>
      <name val="Roboto"/>
    </font>
    <font>
      <sz val="14"/>
      <name val="Roboto"/>
    </font>
    <font>
      <b/>
      <sz val="18"/>
      <name val="Roboto"/>
    </font>
    <font>
      <sz val="18"/>
      <name val="Roboto Condensed"/>
    </font>
    <font>
      <sz val="11"/>
      <name val="Arial"/>
      <family val="2"/>
    </font>
    <font>
      <sz val="11"/>
      <color theme="6" tint="-0.499984740745262"/>
      <name val="Roboto"/>
    </font>
    <font>
      <b/>
      <sz val="11"/>
      <color theme="6" tint="-0.499984740745262"/>
      <name val="Roboto"/>
    </font>
    <font>
      <sz val="11"/>
      <color theme="6"/>
      <name val="Roboto"/>
    </font>
    <font>
      <b/>
      <sz val="10"/>
      <color theme="6"/>
      <name val="Roboto"/>
    </font>
    <font>
      <sz val="8"/>
      <color theme="6"/>
      <name val="Arial"/>
      <family val="2"/>
    </font>
    <font>
      <sz val="26"/>
      <color rgb="FFFF0000"/>
      <name val="Roboto"/>
    </font>
    <font>
      <sz val="26"/>
      <color theme="6" tint="-0.499984740745262"/>
      <name val="Roboto"/>
    </font>
    <font>
      <b/>
      <sz val="26"/>
      <color theme="6" tint="-0.499984740745262"/>
      <name val="Roboto"/>
    </font>
    <font>
      <b/>
      <sz val="11"/>
      <color theme="6"/>
      <name val="Roboto"/>
    </font>
    <font>
      <sz val="11"/>
      <color theme="1"/>
      <name val="Arial"/>
      <family val="2"/>
    </font>
    <font>
      <sz val="26"/>
      <color theme="5" tint="-0.249977111117893"/>
      <name val="Arial"/>
      <family val="2"/>
    </font>
    <font>
      <b/>
      <sz val="26"/>
      <color theme="5" tint="-0.249977111117893"/>
      <name val="Arial"/>
      <family val="2"/>
    </font>
    <font>
      <sz val="26"/>
      <color theme="7"/>
      <name val="Arial"/>
      <family val="2"/>
    </font>
    <font>
      <b/>
      <sz val="26"/>
      <color theme="7"/>
      <name val="Arial"/>
      <family val="2"/>
    </font>
    <font>
      <b/>
      <sz val="16"/>
      <color theme="5" tint="-0.249977111117893"/>
      <name val="Arial"/>
      <family val="2"/>
    </font>
    <font>
      <sz val="16"/>
      <color theme="5" tint="-0.249977111117893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6"/>
      <color theme="7"/>
      <name val="Arial"/>
      <family val="2"/>
    </font>
    <font>
      <sz val="16"/>
      <color theme="7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b/>
      <sz val="11"/>
      <color theme="5" tint="-0.249977111117893"/>
      <name val="Arial"/>
      <family val="2"/>
    </font>
    <font>
      <b/>
      <sz val="11"/>
      <color theme="7"/>
      <name val="Arial"/>
      <family val="2"/>
    </font>
    <font>
      <sz val="14"/>
      <color theme="5" tint="-0.249977111117893"/>
      <name val="Arial"/>
      <family val="2"/>
    </font>
    <font>
      <b/>
      <sz val="14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sz val="11"/>
      <color theme="0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5"/>
      <name val="Arial"/>
      <family val="2"/>
    </font>
    <font>
      <sz val="9"/>
      <color theme="5" tint="-0.249977111117893"/>
      <name val="Arial"/>
      <family val="2"/>
    </font>
    <font>
      <b/>
      <sz val="9"/>
      <color theme="5" tint="-0.249977111117893"/>
      <name val="Arial"/>
      <family val="2"/>
    </font>
    <font>
      <sz val="11"/>
      <color theme="5"/>
      <name val="Arial"/>
      <family val="2"/>
    </font>
    <font>
      <sz val="26"/>
      <color theme="4"/>
      <name val="Arial"/>
      <family val="2"/>
    </font>
    <font>
      <b/>
      <sz val="26"/>
      <color theme="4"/>
      <name val="Arial"/>
      <family val="2"/>
    </font>
    <font>
      <b/>
      <sz val="16"/>
      <color theme="3"/>
      <name val="Arial"/>
      <family val="2"/>
    </font>
    <font>
      <sz val="16"/>
      <color theme="3"/>
      <name val="Arial"/>
      <family val="2"/>
    </font>
    <font>
      <sz val="14"/>
      <color theme="3"/>
      <name val="Arial"/>
      <family val="2"/>
    </font>
    <font>
      <b/>
      <sz val="16"/>
      <color theme="4"/>
      <name val="Arial"/>
      <family val="2"/>
    </font>
    <font>
      <sz val="16"/>
      <color theme="4"/>
      <name val="Arial"/>
      <family val="2"/>
    </font>
    <font>
      <sz val="18"/>
      <color theme="4"/>
      <name val="Arial"/>
      <family val="2"/>
    </font>
    <font>
      <sz val="11"/>
      <color theme="3"/>
      <name val="Arial"/>
      <family val="2"/>
    </font>
    <font>
      <b/>
      <sz val="11"/>
      <color theme="3"/>
      <name val="Arial"/>
      <family val="2"/>
    </font>
    <font>
      <sz val="14"/>
      <color theme="4"/>
      <name val="Arial"/>
      <family val="2"/>
    </font>
    <font>
      <b/>
      <sz val="14"/>
      <color theme="4"/>
      <name val="Arial"/>
      <family val="2"/>
    </font>
    <font>
      <b/>
      <sz val="10"/>
      <color theme="4"/>
      <name val="Arial"/>
      <family val="2"/>
    </font>
    <font>
      <b/>
      <sz val="11"/>
      <color theme="4"/>
      <name val="Arial"/>
      <family val="2"/>
    </font>
    <font>
      <b/>
      <sz val="11"/>
      <color theme="4" tint="-0.499984740745262"/>
      <name val="Arial"/>
      <family val="2"/>
    </font>
    <font>
      <sz val="9"/>
      <color theme="4"/>
      <name val="Arial"/>
      <family val="2"/>
    </font>
    <font>
      <sz val="11"/>
      <color theme="6"/>
      <name val="Arial"/>
      <family val="2"/>
    </font>
    <font>
      <sz val="12"/>
      <color theme="4"/>
      <name val="Arial"/>
      <family val="2"/>
    </font>
    <font>
      <b/>
      <sz val="12"/>
      <color theme="4"/>
      <name val="Arial"/>
      <family val="2"/>
    </font>
    <font>
      <b/>
      <sz val="11"/>
      <color theme="0"/>
      <name val="Arial"/>
      <family val="2"/>
    </font>
    <font>
      <sz val="12"/>
      <color theme="7"/>
      <name val="Arial"/>
      <family val="2"/>
    </font>
    <font>
      <b/>
      <sz val="12"/>
      <color theme="7"/>
      <name val="Arial"/>
      <family val="2"/>
    </font>
    <font>
      <b/>
      <sz val="14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26"/>
      <color theme="6"/>
      <name val="Arial"/>
      <family val="2"/>
    </font>
    <font>
      <b/>
      <sz val="11"/>
      <color theme="6"/>
      <name val="Arial"/>
      <family val="2"/>
    </font>
    <font>
      <b/>
      <sz val="26"/>
      <color theme="6" tint="-0.499984740745262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6" tint="-0.499984740745262"/>
      <name val="Arial"/>
      <family val="2"/>
    </font>
    <font>
      <b/>
      <sz val="18"/>
      <color theme="6" tint="-0.49998474074526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theme="6" tint="-0.499984740745262"/>
      <name val="Arial"/>
      <family val="2"/>
    </font>
    <font>
      <sz val="12"/>
      <color theme="6" tint="-0.249977111117893"/>
      <name val="Arial"/>
      <family val="2"/>
    </font>
    <font>
      <b/>
      <sz val="12"/>
      <color theme="6" tint="-0.249977111117893"/>
      <name val="Arial"/>
      <family val="2"/>
    </font>
    <font>
      <sz val="26"/>
      <color theme="6" tint="-0.499984740745262"/>
      <name val="Arial"/>
      <family val="2"/>
    </font>
    <font>
      <sz val="12"/>
      <color theme="6" tint="-0.499984740745262"/>
      <name val="Arial"/>
      <family val="2"/>
    </font>
    <font>
      <sz val="12"/>
      <color theme="6"/>
      <name val="Arial"/>
      <family val="2"/>
    </font>
    <font>
      <b/>
      <sz val="24"/>
      <color theme="6" tint="-0.499984740745262"/>
      <name val="Arial"/>
      <family val="2"/>
    </font>
    <font>
      <sz val="11"/>
      <color rgb="FFFFFFCC"/>
      <name val="Roboto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EE1D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99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 style="thin">
        <color theme="6"/>
      </left>
      <right style="thin">
        <color theme="6"/>
      </right>
      <top/>
      <bottom style="medium">
        <color theme="6"/>
      </bottom>
      <diagonal/>
    </border>
    <border>
      <left style="thin">
        <color theme="6"/>
      </left>
      <right style="thin">
        <color theme="6"/>
      </right>
      <top style="medium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medium">
        <color theme="6"/>
      </top>
      <bottom/>
      <diagonal/>
    </border>
    <border>
      <left/>
      <right style="thin">
        <color theme="6"/>
      </right>
      <top style="medium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medium">
        <color theme="6"/>
      </top>
      <bottom style="medium">
        <color theme="6"/>
      </bottom>
      <diagonal/>
    </border>
    <border>
      <left/>
      <right/>
      <top/>
      <bottom style="medium">
        <color theme="6"/>
      </bottom>
      <diagonal/>
    </border>
    <border>
      <left style="thin">
        <color theme="6"/>
      </left>
      <right/>
      <top style="medium">
        <color theme="6"/>
      </top>
      <bottom style="thin">
        <color theme="6"/>
      </bottom>
      <diagonal/>
    </border>
    <border>
      <left/>
      <right/>
      <top style="medium">
        <color theme="6"/>
      </top>
      <bottom style="thin">
        <color theme="6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/>
      <right/>
      <top/>
      <bottom style="thin">
        <color theme="5" tint="-0.249977111117893"/>
      </bottom>
      <diagonal/>
    </border>
    <border>
      <left/>
      <right style="thin">
        <color theme="5" tint="-0.249977111117893"/>
      </right>
      <top/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/>
      <bottom/>
      <diagonal/>
    </border>
    <border>
      <left style="thin">
        <color theme="5" tint="-0.249977111117893"/>
      </left>
      <right style="thin">
        <color theme="5" tint="-0.249977111117893"/>
      </right>
      <top/>
      <bottom style="thin">
        <color theme="5" tint="-0.249977111117893"/>
      </bottom>
      <diagonal/>
    </border>
    <border>
      <left/>
      <right style="thin">
        <color theme="5" tint="-0.249977111117893"/>
      </right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/>
      <right/>
      <top/>
      <bottom style="medium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medium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medium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medium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medium">
        <color theme="7" tint="0.39997558519241921"/>
      </top>
      <bottom/>
      <diagonal/>
    </border>
    <border>
      <left style="thin">
        <color theme="7" tint="0.39997558519241921"/>
      </left>
      <right style="thin">
        <color theme="7" tint="0.39997558519241921"/>
      </right>
      <top/>
      <bottom/>
      <diagonal/>
    </border>
    <border>
      <left style="thin">
        <color theme="7" tint="0.39997558519241921"/>
      </left>
      <right style="thin">
        <color theme="7" tint="0.39997558519241921"/>
      </right>
      <top/>
      <bottom style="medium">
        <color theme="7" tint="0.39997558519241921"/>
      </bottom>
      <diagonal/>
    </border>
    <border>
      <left/>
      <right/>
      <top/>
      <bottom style="medium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7" tint="0.39997558519241921"/>
      </left>
      <right/>
      <top style="medium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/>
      <top style="medium">
        <color theme="7" tint="0.39997558519241921"/>
      </top>
      <bottom style="medium">
        <color theme="7" tint="0.39997558519241921"/>
      </bottom>
      <diagonal/>
    </border>
    <border>
      <left/>
      <right style="thin">
        <color theme="7"/>
      </right>
      <top style="medium">
        <color theme="7" tint="0.39997558519241921"/>
      </top>
      <bottom style="medium">
        <color theme="7" tint="0.3999755851924192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6"/>
      </left>
      <right style="thin">
        <color theme="6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/>
      <top style="medium">
        <color theme="6"/>
      </top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 tint="-0.249977111117893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medium">
        <color theme="5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5" tint="-0.249977111117893"/>
      </left>
      <right style="thin">
        <color theme="5" tint="-0.249977111117893"/>
      </right>
      <top/>
      <bottom style="medium">
        <color theme="5"/>
      </bottom>
      <diagonal/>
    </border>
    <border>
      <left style="thin">
        <color theme="6"/>
      </left>
      <right/>
      <top style="medium">
        <color theme="6"/>
      </top>
      <bottom/>
      <diagonal/>
    </border>
    <border>
      <left/>
      <right style="thin">
        <color theme="6"/>
      </right>
      <top style="medium">
        <color theme="6"/>
      </top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 style="thin">
        <color theme="5"/>
      </left>
      <right style="thin">
        <color theme="5"/>
      </right>
      <top style="medium">
        <color theme="5"/>
      </top>
      <bottom style="medium">
        <color theme="5"/>
      </bottom>
      <diagonal/>
    </border>
    <border>
      <left style="thin">
        <color theme="5"/>
      </left>
      <right/>
      <top/>
      <bottom/>
      <diagonal/>
    </border>
    <border>
      <left style="thin">
        <color theme="5" tint="-0.249977111117893"/>
      </left>
      <right style="thin">
        <color theme="5" tint="-0.249977111117893"/>
      </right>
      <top style="medium">
        <color theme="5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medium">
        <color theme="5"/>
      </top>
      <bottom style="thin">
        <color theme="5" tint="-0.249977111117893"/>
      </bottom>
      <diagonal/>
    </border>
    <border>
      <left/>
      <right/>
      <top style="medium">
        <color theme="7" tint="0.39997558519241921"/>
      </top>
      <bottom style="thin">
        <color theme="7" tint="0.39997558519241921"/>
      </bottom>
      <diagonal/>
    </border>
    <border>
      <left style="thin">
        <color theme="7"/>
      </left>
      <right style="thin">
        <color theme="7" tint="0.39997558519241921"/>
      </right>
      <top style="medium">
        <color theme="7" tint="0.39997558519241921"/>
      </top>
      <bottom style="thin">
        <color theme="7" tint="0.39997558519241921"/>
      </bottom>
      <diagonal/>
    </border>
    <border>
      <left style="thin">
        <color theme="7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/>
      </left>
      <right style="thin">
        <color theme="7" tint="0.39997558519241921"/>
      </right>
      <top style="thin">
        <color theme="7" tint="0.39997558519241921"/>
      </top>
      <bottom style="medium">
        <color theme="7" tint="0.39997558519241921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/>
      <right style="thin">
        <color theme="5"/>
      </right>
      <top/>
      <bottom/>
      <diagonal/>
    </border>
    <border>
      <left/>
      <right/>
      <top style="medium">
        <color theme="5"/>
      </top>
      <bottom style="medium">
        <color theme="5"/>
      </bottom>
      <diagonal/>
    </border>
    <border>
      <left style="thin">
        <color theme="5" tint="-0.249977111117893"/>
      </left>
      <right/>
      <top/>
      <bottom/>
      <diagonal/>
    </border>
    <border>
      <left style="thin">
        <color theme="5"/>
      </left>
      <right style="thin">
        <color theme="5"/>
      </right>
      <top/>
      <bottom style="medium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/>
      <right style="thin">
        <color theme="6"/>
      </right>
      <top/>
      <bottom style="medium">
        <color theme="6"/>
      </bottom>
      <diagonal/>
    </border>
    <border>
      <left style="thin">
        <color theme="6"/>
      </left>
      <right/>
      <top/>
      <bottom style="medium">
        <color theme="6"/>
      </bottom>
      <diagonal/>
    </border>
    <border>
      <left style="thin">
        <color theme="5" tint="-0.249977111117893"/>
      </left>
      <right/>
      <top style="thin">
        <color theme="5" tint="-0.249977111117893"/>
      </top>
      <bottom style="medium">
        <color theme="5"/>
      </bottom>
      <diagonal/>
    </border>
    <border>
      <left/>
      <right style="thin">
        <color theme="5" tint="-0.249977111117893"/>
      </right>
      <top style="thin">
        <color theme="5" tint="-0.249977111117893"/>
      </top>
      <bottom style="medium">
        <color theme="5"/>
      </bottom>
      <diagonal/>
    </border>
    <border>
      <left/>
      <right style="thin">
        <color theme="5"/>
      </right>
      <top/>
      <bottom style="thin">
        <color theme="5" tint="-0.249977111117893"/>
      </bottom>
      <diagonal/>
    </border>
    <border>
      <left style="thin">
        <color theme="5"/>
      </left>
      <right/>
      <top/>
      <bottom style="thin">
        <color theme="5" tint="-0.249977111117893"/>
      </bottom>
      <diagonal/>
    </border>
    <border>
      <left style="thin">
        <color theme="5"/>
      </left>
      <right/>
      <top style="medium">
        <color theme="5"/>
      </top>
      <bottom style="thin">
        <color theme="5"/>
      </bottom>
      <diagonal/>
    </border>
    <border>
      <left/>
      <right/>
      <top style="medium">
        <color theme="5"/>
      </top>
      <bottom style="thin">
        <color theme="5"/>
      </bottom>
      <diagonal/>
    </border>
    <border>
      <left/>
      <right style="thin">
        <color theme="5" tint="-0.249977111117893"/>
      </right>
      <top style="medium">
        <color theme="5"/>
      </top>
      <bottom style="thin">
        <color theme="5"/>
      </bottom>
      <diagonal/>
    </border>
    <border>
      <left style="thin">
        <color theme="6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0">
    <xf numFmtId="0" fontId="0" fillId="0" borderId="0" xfId="0"/>
    <xf numFmtId="0" fontId="8" fillId="2" borderId="13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9" fillId="2" borderId="6" xfId="0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164" fontId="3" fillId="0" borderId="2" xfId="1" applyFont="1" applyFill="1" applyBorder="1" applyAlignment="1">
      <alignment vertical="center"/>
    </xf>
    <xf numFmtId="164" fontId="3" fillId="0" borderId="4" xfId="1" applyFont="1" applyFill="1" applyBorder="1" applyAlignment="1">
      <alignment vertical="center"/>
    </xf>
    <xf numFmtId="0" fontId="8" fillId="2" borderId="55" xfId="0" applyFont="1" applyFill="1" applyBorder="1" applyAlignment="1">
      <alignment horizontal="center" vertical="center"/>
    </xf>
    <xf numFmtId="0" fontId="7" fillId="11" borderId="2" xfId="1" applyNumberFormat="1" applyFont="1" applyFill="1" applyBorder="1" applyAlignment="1" applyProtection="1">
      <alignment horizontal="center" vertical="center"/>
    </xf>
    <xf numFmtId="0" fontId="7" fillId="11" borderId="2" xfId="1" applyNumberFormat="1" applyFont="1" applyFill="1" applyBorder="1" applyAlignment="1">
      <alignment horizontal="center" vertical="center"/>
    </xf>
    <xf numFmtId="0" fontId="7" fillId="11" borderId="1" xfId="1" applyNumberFormat="1" applyFont="1" applyFill="1" applyBorder="1" applyAlignment="1" applyProtection="1">
      <alignment horizontal="center" vertical="center"/>
    </xf>
    <xf numFmtId="0" fontId="7" fillId="11" borderId="1" xfId="1" applyNumberFormat="1" applyFont="1" applyFill="1" applyBorder="1" applyAlignment="1">
      <alignment horizontal="center" vertical="center"/>
    </xf>
    <xf numFmtId="0" fontId="7" fillId="11" borderId="4" xfId="1" applyNumberFormat="1" applyFont="1" applyFill="1" applyBorder="1" applyAlignment="1" applyProtection="1">
      <alignment horizontal="center" vertical="center"/>
    </xf>
    <xf numFmtId="0" fontId="7" fillId="11" borderId="4" xfId="1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68" fontId="19" fillId="0" borderId="2" xfId="4" applyNumberFormat="1" applyFont="1" applyFill="1" applyBorder="1" applyAlignment="1">
      <alignment vertical="center"/>
    </xf>
    <xf numFmtId="167" fontId="19" fillId="0" borderId="2" xfId="4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68" fontId="19" fillId="0" borderId="1" xfId="4" applyNumberFormat="1" applyFont="1" applyFill="1" applyBorder="1" applyAlignment="1">
      <alignment vertical="center"/>
    </xf>
    <xf numFmtId="167" fontId="19" fillId="0" borderId="1" xfId="4" applyNumberFormat="1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8" fontId="19" fillId="0" borderId="4" xfId="4" applyNumberFormat="1" applyFont="1" applyFill="1" applyBorder="1" applyAlignment="1">
      <alignment vertical="center"/>
    </xf>
    <xf numFmtId="167" fontId="19" fillId="0" borderId="4" xfId="4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168" fontId="19" fillId="0" borderId="6" xfId="4" applyNumberFormat="1" applyFont="1" applyFill="1" applyBorder="1" applyAlignment="1">
      <alignment vertical="center"/>
    </xf>
    <xf numFmtId="167" fontId="19" fillId="0" borderId="6" xfId="4" applyNumberFormat="1" applyFont="1" applyFill="1" applyBorder="1" applyAlignment="1">
      <alignment horizontal="center" vertical="center"/>
    </xf>
    <xf numFmtId="164" fontId="3" fillId="0" borderId="1" xfId="1" applyFont="1" applyFill="1" applyBorder="1" applyAlignment="1">
      <alignment vertical="center"/>
    </xf>
    <xf numFmtId="0" fontId="8" fillId="2" borderId="69" xfId="0" applyFont="1" applyFill="1" applyBorder="1" applyAlignment="1">
      <alignment horizontal="center" vertical="center"/>
    </xf>
    <xf numFmtId="164" fontId="19" fillId="0" borderId="1" xfId="1" applyFont="1" applyFill="1" applyBorder="1" applyAlignment="1">
      <alignment horizontal="center" vertical="center"/>
    </xf>
    <xf numFmtId="164" fontId="25" fillId="0" borderId="5" xfId="1" applyFont="1" applyFill="1" applyBorder="1" applyAlignment="1">
      <alignment horizontal="center" vertical="center"/>
    </xf>
    <xf numFmtId="166" fontId="7" fillId="2" borderId="6" xfId="1" applyNumberFormat="1" applyFont="1" applyFill="1" applyBorder="1" applyAlignment="1">
      <alignment vertical="center"/>
    </xf>
    <xf numFmtId="166" fontId="3" fillId="2" borderId="1" xfId="1" applyNumberFormat="1" applyFont="1" applyFill="1" applyBorder="1" applyAlignment="1">
      <alignment vertical="center"/>
    </xf>
    <xf numFmtId="166" fontId="7" fillId="2" borderId="5" xfId="1" applyNumberFormat="1" applyFont="1" applyFill="1" applyBorder="1" applyAlignment="1">
      <alignment vertical="center"/>
    </xf>
    <xf numFmtId="166" fontId="19" fillId="2" borderId="1" xfId="1" applyNumberFormat="1" applyFont="1" applyFill="1" applyBorder="1" applyAlignment="1">
      <alignment vertical="center"/>
    </xf>
    <xf numFmtId="166" fontId="25" fillId="2" borderId="5" xfId="1" applyNumberFormat="1" applyFont="1" applyFill="1" applyBorder="1" applyAlignment="1">
      <alignment vertical="center"/>
    </xf>
    <xf numFmtId="0" fontId="23" fillId="6" borderId="0" xfId="0" applyFont="1" applyFill="1" applyAlignment="1">
      <alignment horizontal="left" vertical="center" indent="1"/>
    </xf>
    <xf numFmtId="0" fontId="17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left" vertical="center" indent="1"/>
    </xf>
    <xf numFmtId="0" fontId="3" fillId="6" borderId="0" xfId="0" applyFont="1" applyFill="1" applyAlignment="1">
      <alignment horizontal="center" vertical="center"/>
    </xf>
    <xf numFmtId="0" fontId="22" fillId="6" borderId="0" xfId="0" applyFont="1" applyFill="1" applyAlignment="1">
      <alignment horizontal="left" vertical="center" indent="1"/>
    </xf>
    <xf numFmtId="0" fontId="22" fillId="6" borderId="0" xfId="0" applyFont="1" applyFill="1" applyAlignment="1">
      <alignment horizontal="right" vertical="center" indent="1"/>
    </xf>
    <xf numFmtId="0" fontId="3" fillId="6" borderId="0" xfId="0" applyFont="1" applyFill="1" applyAlignment="1">
      <alignment vertical="center"/>
    </xf>
    <xf numFmtId="0" fontId="15" fillId="6" borderId="10" xfId="0" applyFont="1" applyFill="1" applyBorder="1" applyAlignment="1">
      <alignment vertical="center"/>
    </xf>
    <xf numFmtId="0" fontId="13" fillId="6" borderId="0" xfId="0" applyFont="1" applyFill="1" applyAlignment="1">
      <alignment vertical="center"/>
    </xf>
    <xf numFmtId="166" fontId="3" fillId="6" borderId="0" xfId="0" applyNumberFormat="1" applyFont="1" applyFill="1" applyAlignment="1">
      <alignment vertical="center"/>
    </xf>
    <xf numFmtId="167" fontId="25" fillId="0" borderId="5" xfId="4" applyNumberFormat="1" applyFont="1" applyFill="1" applyBorder="1" applyAlignment="1">
      <alignment horizontal="center" vertical="center"/>
    </xf>
    <xf numFmtId="0" fontId="7" fillId="11" borderId="6" xfId="1" applyNumberFormat="1" applyFont="1" applyFill="1" applyBorder="1" applyAlignment="1">
      <alignment horizontal="center" vertical="center"/>
    </xf>
    <xf numFmtId="164" fontId="3" fillId="6" borderId="1" xfId="1" applyFont="1" applyFill="1" applyBorder="1" applyAlignment="1">
      <alignment horizontal="center" vertical="center"/>
    </xf>
    <xf numFmtId="164" fontId="7" fillId="11" borderId="5" xfId="1" applyFont="1" applyFill="1" applyBorder="1" applyAlignment="1">
      <alignment horizontal="center" vertical="center"/>
    </xf>
    <xf numFmtId="0" fontId="7" fillId="2" borderId="4" xfId="1" applyNumberFormat="1" applyFont="1" applyFill="1" applyBorder="1" applyAlignment="1">
      <alignment horizontal="center" vertical="center"/>
    </xf>
    <xf numFmtId="167" fontId="7" fillId="2" borderId="4" xfId="1" applyNumberFormat="1" applyFont="1" applyFill="1" applyBorder="1" applyAlignment="1">
      <alignment horizontal="center" vertical="center"/>
    </xf>
    <xf numFmtId="0" fontId="8" fillId="15" borderId="78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3" borderId="84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166" fontId="3" fillId="6" borderId="2" xfId="0" applyNumberFormat="1" applyFont="1" applyFill="1" applyBorder="1" applyAlignment="1">
      <alignment vertical="center"/>
    </xf>
    <xf numFmtId="166" fontId="3" fillId="6" borderId="1" xfId="0" applyNumberFormat="1" applyFont="1" applyFill="1" applyBorder="1" applyAlignment="1">
      <alignment vertical="center"/>
    </xf>
    <xf numFmtId="166" fontId="3" fillId="6" borderId="4" xfId="0" applyNumberFormat="1" applyFont="1" applyFill="1" applyBorder="1" applyAlignment="1">
      <alignment vertical="center"/>
    </xf>
    <xf numFmtId="0" fontId="17" fillId="9" borderId="4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18" fillId="9" borderId="4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167" fontId="25" fillId="0" borderId="2" xfId="4" applyNumberFormat="1" applyFont="1" applyFill="1" applyBorder="1" applyAlignment="1">
      <alignment vertical="center"/>
    </xf>
    <xf numFmtId="167" fontId="25" fillId="0" borderId="1" xfId="4" applyNumberFormat="1" applyFont="1" applyFill="1" applyBorder="1" applyAlignment="1">
      <alignment vertical="center"/>
    </xf>
    <xf numFmtId="167" fontId="25" fillId="0" borderId="4" xfId="4" applyNumberFormat="1" applyFont="1" applyFill="1" applyBorder="1" applyAlignment="1">
      <alignment vertical="center"/>
    </xf>
    <xf numFmtId="167" fontId="25" fillId="0" borderId="6" xfId="4" applyNumberFormat="1" applyFont="1" applyFill="1" applyBorder="1" applyAlignment="1">
      <alignment vertical="center"/>
    </xf>
    <xf numFmtId="167" fontId="3" fillId="0" borderId="2" xfId="4" applyNumberFormat="1" applyFont="1" applyFill="1" applyBorder="1" applyAlignment="1">
      <alignment horizontal="center" vertical="center"/>
    </xf>
    <xf numFmtId="167" fontId="3" fillId="0" borderId="1" xfId="4" applyNumberFormat="1" applyFont="1" applyFill="1" applyBorder="1" applyAlignment="1">
      <alignment horizontal="center" vertical="center"/>
    </xf>
    <xf numFmtId="167" fontId="3" fillId="0" borderId="4" xfId="4" applyNumberFormat="1" applyFont="1" applyFill="1" applyBorder="1" applyAlignment="1">
      <alignment horizontal="center" vertical="center"/>
    </xf>
    <xf numFmtId="167" fontId="7" fillId="2" borderId="4" xfId="4" applyNumberFormat="1" applyFont="1" applyFill="1" applyBorder="1" applyAlignment="1">
      <alignment horizontal="center" vertical="center"/>
    </xf>
    <xf numFmtId="164" fontId="7" fillId="0" borderId="2" xfId="1" applyFont="1" applyFill="1" applyBorder="1" applyAlignment="1">
      <alignment vertical="center"/>
    </xf>
    <xf numFmtId="164" fontId="7" fillId="0" borderId="1" xfId="1" applyFont="1" applyFill="1" applyBorder="1" applyAlignment="1">
      <alignment vertical="center"/>
    </xf>
    <xf numFmtId="164" fontId="7" fillId="0" borderId="4" xfId="1" applyFont="1" applyFill="1" applyBorder="1" applyAlignment="1">
      <alignment vertical="center"/>
    </xf>
    <xf numFmtId="164" fontId="7" fillId="0" borderId="6" xfId="1" applyFont="1" applyFill="1" applyBorder="1" applyAlignment="1">
      <alignment vertical="center"/>
    </xf>
    <xf numFmtId="0" fontId="23" fillId="6" borderId="0" xfId="0" applyFont="1" applyFill="1" applyAlignment="1">
      <alignment horizontal="right" vertical="center" indent="1"/>
    </xf>
    <xf numFmtId="166" fontId="3" fillId="6" borderId="6" xfId="0" applyNumberFormat="1" applyFont="1" applyFill="1" applyBorder="1" applyAlignment="1">
      <alignment vertical="center"/>
    </xf>
    <xf numFmtId="0" fontId="26" fillId="15" borderId="74" xfId="0" applyFont="1" applyFill="1" applyBorder="1" applyAlignment="1">
      <alignment horizontal="center" vertical="center"/>
    </xf>
    <xf numFmtId="0" fontId="27" fillId="15" borderId="75" xfId="0" applyFont="1" applyFill="1" applyBorder="1" applyAlignment="1">
      <alignment horizontal="left" vertical="center" indent="1"/>
    </xf>
    <xf numFmtId="0" fontId="26" fillId="15" borderId="75" xfId="0" applyFont="1" applyFill="1" applyBorder="1" applyAlignment="1">
      <alignment horizontal="center" vertical="center"/>
    </xf>
    <xf numFmtId="0" fontId="27" fillId="15" borderId="75" xfId="0" applyFont="1" applyFill="1" applyBorder="1" applyAlignment="1">
      <alignment horizontal="right" vertical="center" indent="1"/>
    </xf>
    <xf numFmtId="0" fontId="26" fillId="15" borderId="76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15" borderId="67" xfId="0" applyFont="1" applyFill="1" applyBorder="1" applyAlignment="1">
      <alignment horizontal="center" vertical="center"/>
    </xf>
    <xf numFmtId="0" fontId="27" fillId="15" borderId="31" xfId="0" applyFont="1" applyFill="1" applyBorder="1" applyAlignment="1">
      <alignment horizontal="left" vertical="center" indent="1"/>
    </xf>
    <xf numFmtId="0" fontId="26" fillId="15" borderId="31" xfId="0" applyFont="1" applyFill="1" applyBorder="1" applyAlignment="1">
      <alignment horizontal="center" vertical="center"/>
    </xf>
    <xf numFmtId="0" fontId="26" fillId="15" borderId="0" xfId="0" applyFont="1" applyFill="1" applyAlignment="1">
      <alignment horizontal="center" vertical="center"/>
    </xf>
    <xf numFmtId="0" fontId="27" fillId="15" borderId="0" xfId="0" applyFont="1" applyFill="1" applyAlignment="1">
      <alignment horizontal="right" vertical="center" indent="1"/>
    </xf>
    <xf numFmtId="0" fontId="26" fillId="15" borderId="77" xfId="0" applyFont="1" applyFill="1" applyBorder="1" applyAlignment="1">
      <alignment horizontal="center" vertical="center"/>
    </xf>
    <xf numFmtId="0" fontId="26" fillId="15" borderId="67" xfId="0" applyFont="1" applyFill="1" applyBorder="1" applyAlignment="1">
      <alignment vertical="center"/>
    </xf>
    <xf numFmtId="0" fontId="33" fillId="5" borderId="14" xfId="0" applyFont="1" applyFill="1" applyBorder="1" applyAlignment="1">
      <alignment vertical="center" wrapText="1"/>
    </xf>
    <xf numFmtId="0" fontId="37" fillId="15" borderId="0" xfId="0" applyFont="1" applyFill="1" applyAlignment="1">
      <alignment vertical="center"/>
    </xf>
    <xf numFmtId="0" fontId="37" fillId="15" borderId="77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8" fillId="4" borderId="55" xfId="0" applyFont="1" applyFill="1" applyBorder="1" applyAlignment="1">
      <alignment horizontal="center" vertical="center" wrapText="1"/>
    </xf>
    <xf numFmtId="0" fontId="16" fillId="4" borderId="55" xfId="0" applyFont="1" applyFill="1" applyBorder="1" applyAlignment="1">
      <alignment horizontal="center" vertical="center" wrapText="1"/>
    </xf>
    <xf numFmtId="0" fontId="26" fillId="15" borderId="0" xfId="0" applyFont="1" applyFill="1" applyAlignment="1">
      <alignment vertical="center"/>
    </xf>
    <xf numFmtId="0" fontId="38" fillId="4" borderId="54" xfId="0" applyFont="1" applyFill="1" applyBorder="1" applyAlignment="1">
      <alignment horizontal="center" vertical="center"/>
    </xf>
    <xf numFmtId="0" fontId="38" fillId="4" borderId="54" xfId="0" applyFont="1" applyFill="1" applyBorder="1" applyAlignment="1">
      <alignment horizontal="center" vertical="center" wrapText="1"/>
    </xf>
    <xf numFmtId="0" fontId="39" fillId="4" borderId="66" xfId="0" applyFont="1" applyFill="1" applyBorder="1" applyAlignment="1">
      <alignment horizontal="center" textRotation="90"/>
    </xf>
    <xf numFmtId="0" fontId="33" fillId="13" borderId="66" xfId="0" applyFont="1" applyFill="1" applyBorder="1" applyAlignment="1">
      <alignment horizontal="center" vertical="center" textRotation="90" wrapText="1"/>
    </xf>
    <xf numFmtId="0" fontId="26" fillId="15" borderId="77" xfId="0" applyFont="1" applyFill="1" applyBorder="1" applyAlignment="1">
      <alignment vertical="center"/>
    </xf>
    <xf numFmtId="0" fontId="39" fillId="2" borderId="18" xfId="0" applyFont="1" applyFill="1" applyBorder="1" applyAlignment="1">
      <alignment horizontal="center" vertical="center"/>
    </xf>
    <xf numFmtId="0" fontId="44" fillId="2" borderId="18" xfId="0" applyFont="1" applyFill="1" applyBorder="1" applyAlignment="1">
      <alignment horizontal="center" vertical="center"/>
    </xf>
    <xf numFmtId="164" fontId="45" fillId="2" borderId="18" xfId="1" applyFont="1" applyFill="1" applyBorder="1" applyAlignment="1">
      <alignment vertical="center"/>
    </xf>
    <xf numFmtId="166" fontId="16" fillId="11" borderId="18" xfId="0" applyNumberFormat="1" applyFont="1" applyFill="1" applyBorder="1" applyAlignment="1">
      <alignment vertical="center"/>
    </xf>
    <xf numFmtId="167" fontId="45" fillId="0" borderId="33" xfId="4" applyNumberFormat="1" applyFont="1" applyBorder="1" applyAlignment="1">
      <alignment vertical="center"/>
    </xf>
    <xf numFmtId="164" fontId="16" fillId="0" borderId="33" xfId="1" applyFont="1" applyBorder="1" applyAlignment="1">
      <alignment vertical="center"/>
    </xf>
    <xf numFmtId="0" fontId="38" fillId="11" borderId="33" xfId="0" applyFont="1" applyFill="1" applyBorder="1" applyAlignment="1">
      <alignment horizontal="center" vertical="center"/>
    </xf>
    <xf numFmtId="171" fontId="46" fillId="0" borderId="33" xfId="4" applyNumberFormat="1" applyFont="1" applyFill="1" applyBorder="1" applyAlignment="1">
      <alignment horizontal="center" vertical="center"/>
    </xf>
    <xf numFmtId="0" fontId="39" fillId="2" borderId="13" xfId="0" applyFont="1" applyFill="1" applyBorder="1" applyAlignment="1">
      <alignment horizontal="center" vertical="center"/>
    </xf>
    <xf numFmtId="0" fontId="44" fillId="2" borderId="13" xfId="0" applyFont="1" applyFill="1" applyBorder="1" applyAlignment="1">
      <alignment horizontal="center" vertical="center"/>
    </xf>
    <xf numFmtId="164" fontId="45" fillId="2" borderId="13" xfId="1" applyFont="1" applyFill="1" applyBorder="1" applyAlignment="1">
      <alignment vertical="center"/>
    </xf>
    <xf numFmtId="166" fontId="16" fillId="11" borderId="13" xfId="0" applyNumberFormat="1" applyFont="1" applyFill="1" applyBorder="1" applyAlignment="1">
      <alignment vertical="center"/>
    </xf>
    <xf numFmtId="167" fontId="45" fillId="0" borderId="32" xfId="4" applyNumberFormat="1" applyFont="1" applyBorder="1" applyAlignment="1">
      <alignment vertical="center"/>
    </xf>
    <xf numFmtId="164" fontId="16" fillId="0" borderId="32" xfId="1" applyFont="1" applyBorder="1" applyAlignment="1">
      <alignment vertical="center"/>
    </xf>
    <xf numFmtId="0" fontId="38" fillId="11" borderId="32" xfId="0" applyFont="1" applyFill="1" applyBorder="1" applyAlignment="1">
      <alignment horizontal="center" vertical="center"/>
    </xf>
    <xf numFmtId="171" fontId="46" fillId="0" borderId="32" xfId="4" applyNumberFormat="1" applyFont="1" applyFill="1" applyBorder="1" applyAlignment="1">
      <alignment horizontal="center" vertical="center"/>
    </xf>
    <xf numFmtId="0" fontId="39" fillId="2" borderId="55" xfId="0" applyFont="1" applyFill="1" applyBorder="1" applyAlignment="1">
      <alignment horizontal="center" vertical="center"/>
    </xf>
    <xf numFmtId="0" fontId="44" fillId="2" borderId="55" xfId="0" applyFont="1" applyFill="1" applyBorder="1" applyAlignment="1">
      <alignment horizontal="center" vertical="center"/>
    </xf>
    <xf numFmtId="164" fontId="45" fillId="2" borderId="55" xfId="1" applyFont="1" applyFill="1" applyBorder="1" applyAlignment="1">
      <alignment vertical="center"/>
    </xf>
    <xf numFmtId="166" fontId="16" fillId="11" borderId="55" xfId="0" applyNumberFormat="1" applyFont="1" applyFill="1" applyBorder="1" applyAlignment="1">
      <alignment vertical="center"/>
    </xf>
    <xf numFmtId="167" fontId="45" fillId="0" borderId="54" xfId="4" applyNumberFormat="1" applyFont="1" applyBorder="1" applyAlignment="1">
      <alignment vertical="center"/>
    </xf>
    <xf numFmtId="164" fontId="16" fillId="0" borderId="54" xfId="1" applyFont="1" applyBorder="1" applyAlignment="1">
      <alignment vertical="center"/>
    </xf>
    <xf numFmtId="0" fontId="38" fillId="11" borderId="54" xfId="0" applyFont="1" applyFill="1" applyBorder="1" applyAlignment="1">
      <alignment horizontal="center" vertical="center"/>
    </xf>
    <xf numFmtId="171" fontId="46" fillId="0" borderId="32" xfId="4" applyNumberFormat="1" applyFont="1" applyFill="1" applyBorder="1" applyAlignment="1" applyProtection="1">
      <alignment horizontal="center" vertical="center"/>
    </xf>
    <xf numFmtId="0" fontId="39" fillId="2" borderId="16" xfId="0" applyFont="1" applyFill="1" applyBorder="1" applyAlignment="1">
      <alignment horizontal="center" vertical="center"/>
    </xf>
    <xf numFmtId="0" fontId="44" fillId="2" borderId="16" xfId="0" applyFont="1" applyFill="1" applyBorder="1" applyAlignment="1">
      <alignment horizontal="center" vertical="center"/>
    </xf>
    <xf numFmtId="171" fontId="46" fillId="0" borderId="54" xfId="4" applyNumberFormat="1" applyFont="1" applyFill="1" applyBorder="1" applyAlignment="1" applyProtection="1">
      <alignment horizontal="center" vertical="center"/>
    </xf>
    <xf numFmtId="0" fontId="41" fillId="15" borderId="78" xfId="0" applyFont="1" applyFill="1" applyBorder="1" applyAlignment="1">
      <alignment horizontal="center" vertical="center" textRotation="90"/>
    </xf>
    <xf numFmtId="0" fontId="43" fillId="15" borderId="0" xfId="0" applyFont="1" applyFill="1" applyAlignment="1">
      <alignment horizontal="center" vertical="center" textRotation="90" wrapText="1"/>
    </xf>
    <xf numFmtId="0" fontId="39" fillId="15" borderId="78" xfId="0" applyFont="1" applyFill="1" applyBorder="1" applyAlignment="1">
      <alignment horizontal="center" vertical="center"/>
    </xf>
    <xf numFmtId="0" fontId="44" fillId="15" borderId="19" xfId="0" applyFont="1" applyFill="1" applyBorder="1" applyAlignment="1">
      <alignment horizontal="center" vertical="center"/>
    </xf>
    <xf numFmtId="0" fontId="44" fillId="15" borderId="79" xfId="0" applyFont="1" applyFill="1" applyBorder="1" applyAlignment="1">
      <alignment horizontal="center" vertical="center"/>
    </xf>
    <xf numFmtId="164" fontId="45" fillId="15" borderId="78" xfId="1" applyFont="1" applyFill="1" applyBorder="1" applyAlignment="1">
      <alignment vertical="center"/>
    </xf>
    <xf numFmtId="164" fontId="16" fillId="15" borderId="78" xfId="0" applyNumberFormat="1" applyFont="1" applyFill="1" applyBorder="1" applyAlignment="1">
      <alignment vertical="center"/>
    </xf>
    <xf numFmtId="167" fontId="45" fillId="15" borderId="78" xfId="4" applyNumberFormat="1" applyFont="1" applyFill="1" applyBorder="1" applyAlignment="1">
      <alignment vertical="center"/>
    </xf>
    <xf numFmtId="164" fontId="16" fillId="15" borderId="78" xfId="1" applyFont="1" applyFill="1" applyBorder="1" applyAlignment="1">
      <alignment vertical="center"/>
    </xf>
    <xf numFmtId="0" fontId="38" fillId="15" borderId="78" xfId="0" applyFont="1" applyFill="1" applyBorder="1" applyAlignment="1">
      <alignment horizontal="center" vertical="center"/>
    </xf>
    <xf numFmtId="171" fontId="46" fillId="15" borderId="78" xfId="4" applyNumberFormat="1" applyFont="1" applyFill="1" applyBorder="1" applyAlignment="1" applyProtection="1">
      <alignment horizontal="center" vertical="center"/>
    </xf>
    <xf numFmtId="0" fontId="39" fillId="2" borderId="69" xfId="0" applyFont="1" applyFill="1" applyBorder="1" applyAlignment="1">
      <alignment horizontal="center" vertical="center"/>
    </xf>
    <xf numFmtId="0" fontId="44" fillId="2" borderId="69" xfId="0" applyFont="1" applyFill="1" applyBorder="1" applyAlignment="1">
      <alignment horizontal="center" vertical="center"/>
    </xf>
    <xf numFmtId="164" fontId="45" fillId="2" borderId="69" xfId="1" applyFont="1" applyFill="1" applyBorder="1" applyAlignment="1">
      <alignment vertical="center"/>
    </xf>
    <xf numFmtId="166" fontId="16" fillId="11" borderId="69" xfId="0" applyNumberFormat="1" applyFont="1" applyFill="1" applyBorder="1" applyAlignment="1">
      <alignment vertical="center"/>
    </xf>
    <xf numFmtId="171" fontId="46" fillId="0" borderId="54" xfId="4" applyNumberFormat="1" applyFont="1" applyFill="1" applyBorder="1" applyAlignment="1">
      <alignment horizontal="center" vertical="center"/>
    </xf>
    <xf numFmtId="167" fontId="46" fillId="0" borderId="33" xfId="4" applyNumberFormat="1" applyFont="1" applyBorder="1" applyAlignment="1">
      <alignment vertical="center"/>
    </xf>
    <xf numFmtId="164" fontId="38" fillId="0" borderId="33" xfId="1" applyFont="1" applyBorder="1" applyAlignment="1">
      <alignment vertical="center"/>
    </xf>
    <xf numFmtId="0" fontId="46" fillId="0" borderId="33" xfId="0" applyFont="1" applyBorder="1" applyAlignment="1">
      <alignment horizontal="center" vertical="center"/>
    </xf>
    <xf numFmtId="167" fontId="46" fillId="0" borderId="33" xfId="0" applyNumberFormat="1" applyFont="1" applyBorder="1" applyAlignment="1">
      <alignment horizontal="center" vertical="center"/>
    </xf>
    <xf numFmtId="0" fontId="49" fillId="4" borderId="32" xfId="0" applyFont="1" applyFill="1" applyBorder="1" applyAlignment="1">
      <alignment horizontal="center" vertical="center"/>
    </xf>
    <xf numFmtId="0" fontId="46" fillId="0" borderId="54" xfId="0" applyFont="1" applyBorder="1" applyAlignment="1">
      <alignment horizontal="center" vertical="center"/>
    </xf>
    <xf numFmtId="164" fontId="38" fillId="0" borderId="54" xfId="1" applyFont="1" applyBorder="1" applyAlignment="1">
      <alignment vertical="center"/>
    </xf>
    <xf numFmtId="0" fontId="49" fillId="0" borderId="81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164" fontId="49" fillId="0" borderId="32" xfId="1" applyFont="1" applyBorder="1" applyAlignment="1">
      <alignment vertical="center"/>
    </xf>
    <xf numFmtId="167" fontId="46" fillId="0" borderId="80" xfId="4" applyNumberFormat="1" applyFont="1" applyBorder="1" applyAlignment="1">
      <alignment horizontal="center" vertical="center"/>
    </xf>
    <xf numFmtId="164" fontId="46" fillId="0" borderId="54" xfId="1" applyFont="1" applyBorder="1" applyAlignment="1">
      <alignment vertical="center"/>
    </xf>
    <xf numFmtId="0" fontId="26" fillId="15" borderId="51" xfId="0" applyFont="1" applyFill="1" applyBorder="1" applyAlignment="1">
      <alignment vertical="center"/>
    </xf>
    <xf numFmtId="0" fontId="26" fillId="15" borderId="52" xfId="0" applyFont="1" applyFill="1" applyBorder="1" applyAlignment="1">
      <alignment vertical="center"/>
    </xf>
    <xf numFmtId="0" fontId="26" fillId="15" borderId="58" xfId="0" applyFont="1" applyFill="1" applyBorder="1" applyAlignment="1">
      <alignment vertical="center"/>
    </xf>
    <xf numFmtId="0" fontId="38" fillId="11" borderId="81" xfId="0" applyFont="1" applyFill="1" applyBorder="1" applyAlignment="1">
      <alignment horizontal="center" vertical="center"/>
    </xf>
    <xf numFmtId="171" fontId="46" fillId="0" borderId="81" xfId="4" applyNumberFormat="1" applyFont="1" applyFill="1" applyBorder="1" applyAlignment="1" applyProtection="1">
      <alignment horizontal="center" vertical="center"/>
    </xf>
    <xf numFmtId="171" fontId="46" fillId="0" borderId="81" xfId="4" applyNumberFormat="1" applyFont="1" applyFill="1" applyBorder="1" applyAlignment="1">
      <alignment horizontal="center" vertical="center"/>
    </xf>
    <xf numFmtId="0" fontId="50" fillId="3" borderId="0" xfId="0" applyFont="1" applyFill="1" applyAlignment="1">
      <alignment horizontal="left" vertical="center" indent="1"/>
    </xf>
    <xf numFmtId="0" fontId="6" fillId="3" borderId="0" xfId="0" applyFont="1" applyFill="1" applyAlignment="1">
      <alignment horizontal="center" vertical="center"/>
    </xf>
    <xf numFmtId="0" fontId="50" fillId="3" borderId="0" xfId="0" applyFont="1" applyFill="1" applyAlignment="1">
      <alignment horizontal="right" vertical="center" indent="1"/>
    </xf>
    <xf numFmtId="0" fontId="26" fillId="3" borderId="0" xfId="0" applyFont="1" applyFill="1" applyAlignment="1">
      <alignment horizontal="center" vertical="center"/>
    </xf>
    <xf numFmtId="0" fontId="26" fillId="3" borderId="0" xfId="0" applyFont="1" applyFill="1" applyAlignment="1">
      <alignment vertical="center"/>
    </xf>
    <xf numFmtId="0" fontId="33" fillId="3" borderId="37" xfId="0" applyFont="1" applyFill="1" applyBorder="1" applyAlignment="1">
      <alignment vertical="center" wrapText="1"/>
    </xf>
    <xf numFmtId="0" fontId="37" fillId="3" borderId="0" xfId="0" applyFont="1" applyFill="1" applyAlignment="1">
      <alignment vertical="center"/>
    </xf>
    <xf numFmtId="0" fontId="57" fillId="3" borderId="39" xfId="0" applyFont="1" applyFill="1" applyBorder="1" applyAlignment="1">
      <alignment vertical="center"/>
    </xf>
    <xf numFmtId="0" fontId="58" fillId="16" borderId="40" xfId="0" applyFont="1" applyFill="1" applyBorder="1" applyAlignment="1">
      <alignment horizontal="center" vertical="center" wrapText="1"/>
    </xf>
    <xf numFmtId="0" fontId="59" fillId="16" borderId="40" xfId="0" applyFont="1" applyFill="1" applyBorder="1" applyAlignment="1">
      <alignment horizontal="center" vertical="center" wrapText="1"/>
    </xf>
    <xf numFmtId="0" fontId="16" fillId="16" borderId="40" xfId="0" applyFont="1" applyFill="1" applyBorder="1" applyAlignment="1">
      <alignment horizontal="center" vertical="center" wrapText="1"/>
    </xf>
    <xf numFmtId="0" fontId="38" fillId="16" borderId="41" xfId="0" applyFont="1" applyFill="1" applyBorder="1" applyAlignment="1">
      <alignment horizontal="center" vertical="center" wrapText="1"/>
    </xf>
    <xf numFmtId="0" fontId="58" fillId="3" borderId="0" xfId="0" applyFont="1" applyFill="1" applyAlignment="1">
      <alignment horizontal="center" vertical="center" wrapText="1"/>
    </xf>
    <xf numFmtId="0" fontId="59" fillId="3" borderId="42" xfId="0" applyFont="1" applyFill="1" applyBorder="1" applyAlignment="1">
      <alignment horizontal="center" vertical="center"/>
    </xf>
    <xf numFmtId="0" fontId="44" fillId="3" borderId="42" xfId="0" applyFont="1" applyFill="1" applyBorder="1" applyAlignment="1">
      <alignment horizontal="center" vertical="center"/>
    </xf>
    <xf numFmtId="172" fontId="44" fillId="3" borderId="42" xfId="4" applyNumberFormat="1" applyFont="1" applyFill="1" applyBorder="1" applyAlignment="1">
      <alignment horizontal="center" vertical="center"/>
    </xf>
    <xf numFmtId="164" fontId="45" fillId="0" borderId="42" xfId="1" applyFont="1" applyFill="1" applyBorder="1" applyAlignment="1">
      <alignment vertical="center"/>
    </xf>
    <xf numFmtId="166" fontId="16" fillId="0" borderId="42" xfId="0" applyNumberFormat="1" applyFont="1" applyBorder="1" applyAlignment="1">
      <alignment vertical="center"/>
    </xf>
    <xf numFmtId="164" fontId="45" fillId="0" borderId="38" xfId="1" applyFont="1" applyFill="1" applyBorder="1" applyAlignment="1">
      <alignment vertical="center"/>
    </xf>
    <xf numFmtId="166" fontId="16" fillId="0" borderId="38" xfId="0" applyNumberFormat="1" applyFont="1" applyBorder="1" applyAlignment="1">
      <alignment vertical="center"/>
    </xf>
    <xf numFmtId="0" fontId="38" fillId="0" borderId="38" xfId="1" applyNumberFormat="1" applyFont="1" applyFill="1" applyBorder="1" applyAlignment="1">
      <alignment horizontal="center" vertical="center"/>
    </xf>
    <xf numFmtId="164" fontId="16" fillId="0" borderId="38" xfId="1" applyFont="1" applyFill="1" applyBorder="1" applyAlignment="1">
      <alignment vertical="center"/>
    </xf>
    <xf numFmtId="0" fontId="45" fillId="11" borderId="38" xfId="1" applyNumberFormat="1" applyFont="1" applyFill="1" applyBorder="1" applyAlignment="1">
      <alignment horizontal="center" vertical="center"/>
    </xf>
    <xf numFmtId="0" fontId="45" fillId="3" borderId="0" xfId="1" applyNumberFormat="1" applyFont="1" applyFill="1" applyBorder="1" applyAlignment="1">
      <alignment horizontal="center" vertical="center"/>
    </xf>
    <xf numFmtId="43" fontId="45" fillId="2" borderId="38" xfId="4" applyFont="1" applyFill="1" applyBorder="1" applyAlignment="1">
      <alignment horizontal="center" vertical="center"/>
    </xf>
    <xf numFmtId="0" fontId="59" fillId="3" borderId="37" xfId="0" applyFont="1" applyFill="1" applyBorder="1" applyAlignment="1">
      <alignment horizontal="center" vertical="center"/>
    </xf>
    <xf numFmtId="0" fontId="44" fillId="3" borderId="37" xfId="0" applyFont="1" applyFill="1" applyBorder="1" applyAlignment="1">
      <alignment horizontal="center" vertical="center"/>
    </xf>
    <xf numFmtId="172" fontId="44" fillId="3" borderId="37" xfId="4" applyNumberFormat="1" applyFont="1" applyFill="1" applyBorder="1" applyAlignment="1">
      <alignment horizontal="center" vertical="center"/>
    </xf>
    <xf numFmtId="164" fontId="45" fillId="0" borderId="37" xfId="1" applyFont="1" applyFill="1" applyBorder="1" applyAlignment="1">
      <alignment vertical="center"/>
    </xf>
    <xf numFmtId="166" fontId="16" fillId="0" borderId="37" xfId="0" applyNumberFormat="1" applyFont="1" applyBorder="1" applyAlignment="1">
      <alignment vertical="center"/>
    </xf>
    <xf numFmtId="0" fontId="38" fillId="0" borderId="37" xfId="1" applyNumberFormat="1" applyFont="1" applyFill="1" applyBorder="1" applyAlignment="1">
      <alignment horizontal="center" vertical="center"/>
    </xf>
    <xf numFmtId="164" fontId="16" fillId="0" borderId="37" xfId="1" applyFont="1" applyFill="1" applyBorder="1" applyAlignment="1">
      <alignment vertical="center"/>
    </xf>
    <xf numFmtId="0" fontId="45" fillId="11" borderId="37" xfId="1" applyNumberFormat="1" applyFont="1" applyFill="1" applyBorder="1" applyAlignment="1">
      <alignment horizontal="center" vertical="center"/>
    </xf>
    <xf numFmtId="43" fontId="45" fillId="2" borderId="37" xfId="4" applyFont="1" applyFill="1" applyBorder="1" applyAlignment="1">
      <alignment horizontal="center" vertical="center"/>
    </xf>
    <xf numFmtId="0" fontId="59" fillId="3" borderId="40" xfId="0" applyFont="1" applyFill="1" applyBorder="1" applyAlignment="1">
      <alignment horizontal="center" vertical="center"/>
    </xf>
    <xf numFmtId="0" fontId="44" fillId="3" borderId="40" xfId="0" applyFont="1" applyFill="1" applyBorder="1" applyAlignment="1">
      <alignment horizontal="center" vertical="center"/>
    </xf>
    <xf numFmtId="172" fontId="44" fillId="3" borderId="40" xfId="4" applyNumberFormat="1" applyFont="1" applyFill="1" applyBorder="1" applyAlignment="1">
      <alignment horizontal="center" vertical="center"/>
    </xf>
    <xf numFmtId="164" fontId="45" fillId="0" borderId="40" xfId="1" applyFont="1" applyFill="1" applyBorder="1" applyAlignment="1">
      <alignment vertical="center"/>
    </xf>
    <xf numFmtId="166" fontId="16" fillId="0" borderId="40" xfId="0" applyNumberFormat="1" applyFont="1" applyBorder="1" applyAlignment="1">
      <alignment vertical="center"/>
    </xf>
    <xf numFmtId="0" fontId="38" fillId="0" borderId="40" xfId="1" applyNumberFormat="1" applyFont="1" applyFill="1" applyBorder="1" applyAlignment="1">
      <alignment horizontal="center" vertical="center"/>
    </xf>
    <xf numFmtId="164" fontId="16" fillId="0" borderId="40" xfId="1" applyFont="1" applyFill="1" applyBorder="1" applyAlignment="1">
      <alignment vertical="center"/>
    </xf>
    <xf numFmtId="0" fontId="45" fillId="11" borderId="40" xfId="1" applyNumberFormat="1" applyFont="1" applyFill="1" applyBorder="1" applyAlignment="1">
      <alignment horizontal="center" vertical="center"/>
    </xf>
    <xf numFmtId="43" fontId="45" fillId="2" borderId="40" xfId="4" applyFont="1" applyFill="1" applyBorder="1" applyAlignment="1">
      <alignment horizontal="center" vertical="center"/>
    </xf>
    <xf numFmtId="0" fontId="59" fillId="3" borderId="38" xfId="0" applyFont="1" applyFill="1" applyBorder="1" applyAlignment="1">
      <alignment horizontal="center" vertical="center"/>
    </xf>
    <xf numFmtId="0" fontId="44" fillId="3" borderId="38" xfId="0" applyFont="1" applyFill="1" applyBorder="1" applyAlignment="1">
      <alignment horizontal="center" vertical="center"/>
    </xf>
    <xf numFmtId="172" fontId="44" fillId="3" borderId="38" xfId="4" applyNumberFormat="1" applyFont="1" applyFill="1" applyBorder="1" applyAlignment="1">
      <alignment horizontal="center" vertical="center"/>
    </xf>
    <xf numFmtId="0" fontId="60" fillId="3" borderId="84" xfId="0" applyFont="1" applyFill="1" applyBorder="1" applyAlignment="1">
      <alignment horizontal="center" vertical="center" textRotation="90"/>
    </xf>
    <xf numFmtId="0" fontId="62" fillId="3" borderId="84" xfId="0" applyFont="1" applyFill="1" applyBorder="1" applyAlignment="1">
      <alignment horizontal="center" vertical="center" textRotation="90" wrapText="1"/>
    </xf>
    <xf numFmtId="0" fontId="59" fillId="3" borderId="84" xfId="0" applyFont="1" applyFill="1" applyBorder="1" applyAlignment="1">
      <alignment horizontal="center" vertical="center"/>
    </xf>
    <xf numFmtId="0" fontId="44" fillId="3" borderId="85" xfId="0" applyFont="1" applyFill="1" applyBorder="1" applyAlignment="1">
      <alignment horizontal="center" vertical="center"/>
    </xf>
    <xf numFmtId="0" fontId="44" fillId="3" borderId="86" xfId="0" applyFont="1" applyFill="1" applyBorder="1" applyAlignment="1">
      <alignment horizontal="center" vertical="center"/>
    </xf>
    <xf numFmtId="164" fontId="45" fillId="3" borderId="84" xfId="1" applyFont="1" applyFill="1" applyBorder="1" applyAlignment="1">
      <alignment vertical="center"/>
    </xf>
    <xf numFmtId="166" fontId="16" fillId="3" borderId="84" xfId="0" applyNumberFormat="1" applyFont="1" applyFill="1" applyBorder="1" applyAlignment="1">
      <alignment vertical="center"/>
    </xf>
    <xf numFmtId="0" fontId="38" fillId="3" borderId="84" xfId="1" applyNumberFormat="1" applyFont="1" applyFill="1" applyBorder="1" applyAlignment="1">
      <alignment horizontal="center" vertical="center"/>
    </xf>
    <xf numFmtId="164" fontId="16" fillId="3" borderId="84" xfId="1" applyFont="1" applyFill="1" applyBorder="1" applyAlignment="1">
      <alignment vertical="center"/>
    </xf>
    <xf numFmtId="0" fontId="45" fillId="3" borderId="84" xfId="1" applyNumberFormat="1" applyFont="1" applyFill="1" applyBorder="1" applyAlignment="1">
      <alignment horizontal="center" vertical="center"/>
    </xf>
    <xf numFmtId="0" fontId="45" fillId="3" borderId="39" xfId="1" applyNumberFormat="1" applyFont="1" applyFill="1" applyBorder="1" applyAlignment="1">
      <alignment horizontal="center" vertical="center"/>
    </xf>
    <xf numFmtId="0" fontId="45" fillId="3" borderId="83" xfId="1" applyNumberFormat="1" applyFont="1" applyFill="1" applyBorder="1" applyAlignment="1">
      <alignment horizontal="center" vertical="center"/>
    </xf>
    <xf numFmtId="0" fontId="26" fillId="3" borderId="82" xfId="0" applyFont="1" applyFill="1" applyBorder="1" applyAlignment="1">
      <alignment vertical="center"/>
    </xf>
    <xf numFmtId="0" fontId="64" fillId="0" borderId="38" xfId="1" applyNumberFormat="1" applyFont="1" applyFill="1" applyBorder="1" applyAlignment="1">
      <alignment horizontal="center" vertical="center"/>
    </xf>
    <xf numFmtId="0" fontId="64" fillId="3" borderId="0" xfId="1" applyNumberFormat="1" applyFont="1" applyFill="1" applyBorder="1" applyAlignment="1">
      <alignment horizontal="center" vertical="center"/>
    </xf>
    <xf numFmtId="0" fontId="26" fillId="3" borderId="60" xfId="0" applyFont="1" applyFill="1" applyBorder="1" applyAlignment="1">
      <alignment vertical="center"/>
    </xf>
    <xf numFmtId="0" fontId="64" fillId="0" borderId="20" xfId="1" applyNumberFormat="1" applyFont="1" applyFill="1" applyBorder="1" applyAlignment="1">
      <alignment horizontal="center" vertical="center"/>
    </xf>
    <xf numFmtId="164" fontId="16" fillId="0" borderId="3" xfId="1" applyFont="1" applyFill="1" applyBorder="1" applyAlignment="1">
      <alignment vertical="center"/>
    </xf>
    <xf numFmtId="0" fontId="65" fillId="3" borderId="0" xfId="0" applyFont="1" applyFill="1" applyAlignment="1">
      <alignment horizontal="center" vertical="center"/>
    </xf>
    <xf numFmtId="164" fontId="38" fillId="0" borderId="44" xfId="1" applyFont="1" applyFill="1" applyBorder="1" applyAlignment="1">
      <alignment vertical="center"/>
    </xf>
    <xf numFmtId="0" fontId="6" fillId="0" borderId="45" xfId="1" applyNumberFormat="1" applyFont="1" applyFill="1" applyBorder="1" applyAlignment="1">
      <alignment horizontal="center" vertical="center"/>
    </xf>
    <xf numFmtId="0" fontId="6" fillId="0" borderId="37" xfId="1" applyNumberFormat="1" applyFont="1" applyFill="1" applyBorder="1" applyAlignment="1">
      <alignment horizontal="center" vertical="center"/>
    </xf>
    <xf numFmtId="164" fontId="6" fillId="0" borderId="37" xfId="1" applyFont="1" applyFill="1" applyBorder="1" applyAlignment="1">
      <alignment vertical="center"/>
    </xf>
    <xf numFmtId="1" fontId="63" fillId="0" borderId="38" xfId="1" applyNumberFormat="1" applyFont="1" applyFill="1" applyBorder="1" applyAlignment="1">
      <alignment horizontal="center" vertical="center"/>
    </xf>
    <xf numFmtId="0" fontId="63" fillId="0" borderId="37" xfId="1" applyNumberFormat="1" applyFont="1" applyFill="1" applyBorder="1" applyAlignment="1">
      <alignment horizontal="center" vertical="center"/>
    </xf>
    <xf numFmtId="164" fontId="63" fillId="0" borderId="37" xfId="1" applyFont="1" applyFill="1" applyBorder="1" applyAlignment="1">
      <alignment vertical="center"/>
    </xf>
    <xf numFmtId="0" fontId="6" fillId="16" borderId="40" xfId="0" applyFont="1" applyFill="1" applyBorder="1" applyAlignment="1">
      <alignment horizontal="center" vertical="center" wrapText="1"/>
    </xf>
    <xf numFmtId="0" fontId="63" fillId="16" borderId="40" xfId="0" applyFont="1" applyFill="1" applyBorder="1" applyAlignment="1">
      <alignment horizontal="center" vertical="center" wrapText="1"/>
    </xf>
    <xf numFmtId="164" fontId="16" fillId="0" borderId="42" xfId="0" applyNumberFormat="1" applyFont="1" applyBorder="1" applyAlignment="1">
      <alignment vertical="center"/>
    </xf>
    <xf numFmtId="164" fontId="16" fillId="0" borderId="37" xfId="0" applyNumberFormat="1" applyFont="1" applyBorder="1" applyAlignment="1">
      <alignment vertical="center"/>
    </xf>
    <xf numFmtId="164" fontId="16" fillId="0" borderId="40" xfId="0" applyNumberFormat="1" applyFont="1" applyBorder="1" applyAlignment="1">
      <alignment vertical="center"/>
    </xf>
    <xf numFmtId="164" fontId="16" fillId="0" borderId="38" xfId="0" applyNumberFormat="1" applyFont="1" applyBorder="1" applyAlignment="1">
      <alignment vertical="center"/>
    </xf>
    <xf numFmtId="0" fontId="45" fillId="0" borderId="38" xfId="1" applyNumberFormat="1" applyFont="1" applyFill="1" applyBorder="1" applyAlignment="1">
      <alignment horizontal="center" vertical="center"/>
    </xf>
    <xf numFmtId="167" fontId="45" fillId="0" borderId="38" xfId="1" applyNumberFormat="1" applyFont="1" applyFill="1" applyBorder="1" applyAlignment="1">
      <alignment horizontal="center" vertical="center"/>
    </xf>
    <xf numFmtId="164" fontId="16" fillId="0" borderId="45" xfId="1" applyFont="1" applyFill="1" applyBorder="1" applyAlignment="1">
      <alignment vertical="center"/>
    </xf>
    <xf numFmtId="0" fontId="45" fillId="0" borderId="40" xfId="1" applyNumberFormat="1" applyFont="1" applyFill="1" applyBorder="1" applyAlignment="1">
      <alignment horizontal="center" vertical="center"/>
    </xf>
    <xf numFmtId="0" fontId="63" fillId="0" borderId="42" xfId="0" applyFont="1" applyBorder="1" applyAlignment="1">
      <alignment horizontal="center" vertical="center"/>
    </xf>
    <xf numFmtId="0" fontId="63" fillId="0" borderId="37" xfId="0" applyFont="1" applyBorder="1" applyAlignment="1">
      <alignment horizontal="center" vertical="center"/>
    </xf>
    <xf numFmtId="0" fontId="63" fillId="0" borderId="40" xfId="0" applyFont="1" applyBorder="1" applyAlignment="1">
      <alignment horizontal="center" vertical="center"/>
    </xf>
    <xf numFmtId="0" fontId="63" fillId="0" borderId="38" xfId="0" applyFont="1" applyBorder="1" applyAlignment="1">
      <alignment horizontal="center" vertical="center"/>
    </xf>
    <xf numFmtId="0" fontId="69" fillId="18" borderId="43" xfId="1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33" fillId="8" borderId="23" xfId="0" applyFont="1" applyFill="1" applyBorder="1" applyAlignment="1">
      <alignment vertical="center" wrapText="1"/>
    </xf>
    <xf numFmtId="0" fontId="37" fillId="0" borderId="0" xfId="0" applyFont="1" applyAlignment="1">
      <alignment vertical="center"/>
    </xf>
    <xf numFmtId="0" fontId="57" fillId="0" borderId="24" xfId="0" applyFont="1" applyBorder="1" applyAlignment="1">
      <alignment vertical="center"/>
    </xf>
    <xf numFmtId="0" fontId="10" fillId="10" borderId="25" xfId="0" applyFont="1" applyFill="1" applyBorder="1" applyAlignment="1">
      <alignment horizontal="center" vertical="center" wrapText="1"/>
    </xf>
    <xf numFmtId="0" fontId="40" fillId="10" borderId="25" xfId="0" applyFont="1" applyFill="1" applyBorder="1" applyAlignment="1">
      <alignment horizontal="center" vertical="center" wrapText="1"/>
    </xf>
    <xf numFmtId="0" fontId="40" fillId="2" borderId="26" xfId="0" applyFont="1" applyFill="1" applyBorder="1" applyAlignment="1">
      <alignment horizontal="center" vertical="center"/>
    </xf>
    <xf numFmtId="0" fontId="44" fillId="2" borderId="26" xfId="0" applyFont="1" applyFill="1" applyBorder="1" applyAlignment="1">
      <alignment horizontal="center" vertical="center"/>
    </xf>
    <xf numFmtId="172" fontId="44" fillId="2" borderId="26" xfId="4" applyNumberFormat="1" applyFont="1" applyFill="1" applyBorder="1" applyAlignment="1">
      <alignment horizontal="center" vertical="center"/>
    </xf>
    <xf numFmtId="164" fontId="45" fillId="2" borderId="26" xfId="1" applyFont="1" applyFill="1" applyBorder="1" applyAlignment="1">
      <alignment vertical="center"/>
    </xf>
    <xf numFmtId="164" fontId="16" fillId="0" borderId="26" xfId="0" applyNumberFormat="1" applyFont="1" applyBorder="1" applyAlignment="1">
      <alignment vertical="center"/>
    </xf>
    <xf numFmtId="166" fontId="16" fillId="0" borderId="23" xfId="0" applyNumberFormat="1" applyFont="1" applyBorder="1" applyAlignment="1">
      <alignment vertical="center"/>
    </xf>
    <xf numFmtId="167" fontId="45" fillId="0" borderId="23" xfId="4" applyNumberFormat="1" applyFont="1" applyFill="1" applyBorder="1" applyAlignment="1">
      <alignment vertical="center"/>
    </xf>
    <xf numFmtId="167" fontId="45" fillId="11" borderId="23" xfId="4" applyNumberFormat="1" applyFont="1" applyFill="1" applyBorder="1" applyAlignment="1">
      <alignment vertical="center"/>
    </xf>
    <xf numFmtId="0" fontId="40" fillId="2" borderId="22" xfId="0" applyFont="1" applyFill="1" applyBorder="1" applyAlignment="1">
      <alignment horizontal="center" vertical="center"/>
    </xf>
    <xf numFmtId="0" fontId="44" fillId="2" borderId="22" xfId="0" applyFont="1" applyFill="1" applyBorder="1" applyAlignment="1">
      <alignment horizontal="center" vertical="center"/>
    </xf>
    <xf numFmtId="172" fontId="44" fillId="2" borderId="22" xfId="4" applyNumberFormat="1" applyFont="1" applyFill="1" applyBorder="1" applyAlignment="1">
      <alignment horizontal="center" vertical="center"/>
    </xf>
    <xf numFmtId="164" fontId="45" fillId="2" borderId="22" xfId="1" applyFont="1" applyFill="1" applyBorder="1" applyAlignment="1">
      <alignment vertical="center"/>
    </xf>
    <xf numFmtId="164" fontId="16" fillId="0" borderId="22" xfId="0" applyNumberFormat="1" applyFont="1" applyBorder="1" applyAlignment="1">
      <alignment vertical="center"/>
    </xf>
    <xf numFmtId="166" fontId="16" fillId="0" borderId="22" xfId="0" applyNumberFormat="1" applyFont="1" applyBorder="1" applyAlignment="1">
      <alignment vertical="center"/>
    </xf>
    <xf numFmtId="167" fontId="45" fillId="0" borderId="22" xfId="4" applyNumberFormat="1" applyFont="1" applyFill="1" applyBorder="1" applyAlignment="1">
      <alignment vertical="center"/>
    </xf>
    <xf numFmtId="167" fontId="45" fillId="11" borderId="22" xfId="4" applyNumberFormat="1" applyFont="1" applyFill="1" applyBorder="1" applyAlignment="1">
      <alignment vertical="center"/>
    </xf>
    <xf numFmtId="0" fontId="40" fillId="2" borderId="25" xfId="0" applyFont="1" applyFill="1" applyBorder="1" applyAlignment="1">
      <alignment horizontal="center" vertical="center"/>
    </xf>
    <xf numFmtId="0" fontId="44" fillId="2" borderId="25" xfId="0" applyFont="1" applyFill="1" applyBorder="1" applyAlignment="1">
      <alignment horizontal="center" vertical="center"/>
    </xf>
    <xf numFmtId="172" fontId="44" fillId="2" borderId="25" xfId="4" applyNumberFormat="1" applyFont="1" applyFill="1" applyBorder="1" applyAlignment="1">
      <alignment horizontal="center" vertical="center"/>
    </xf>
    <xf numFmtId="164" fontId="45" fillId="2" borderId="25" xfId="1" applyFont="1" applyFill="1" applyBorder="1" applyAlignment="1">
      <alignment vertical="center"/>
    </xf>
    <xf numFmtId="164" fontId="16" fillId="0" borderId="25" xfId="0" applyNumberFormat="1" applyFont="1" applyBorder="1" applyAlignment="1">
      <alignment vertical="center"/>
    </xf>
    <xf numFmtId="166" fontId="16" fillId="0" borderId="25" xfId="0" applyNumberFormat="1" applyFont="1" applyBorder="1" applyAlignment="1">
      <alignment vertical="center"/>
    </xf>
    <xf numFmtId="167" fontId="45" fillId="0" borderId="25" xfId="4" applyNumberFormat="1" applyFont="1" applyFill="1" applyBorder="1" applyAlignment="1">
      <alignment vertical="center"/>
    </xf>
    <xf numFmtId="167" fontId="45" fillId="11" borderId="25" xfId="4" applyNumberFormat="1" applyFont="1" applyFill="1" applyBorder="1" applyAlignment="1">
      <alignment vertical="center"/>
    </xf>
    <xf numFmtId="167" fontId="45" fillId="2" borderId="22" xfId="4" applyNumberFormat="1" applyFont="1" applyFill="1" applyBorder="1" applyAlignment="1">
      <alignment vertical="center"/>
    </xf>
    <xf numFmtId="166" fontId="38" fillId="0" borderId="22" xfId="0" applyNumberFormat="1" applyFont="1" applyBorder="1" applyAlignment="1">
      <alignment vertical="center"/>
    </xf>
    <xf numFmtId="167" fontId="40" fillId="2" borderId="22" xfId="4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67" fontId="69" fillId="12" borderId="25" xfId="4" applyNumberFormat="1" applyFont="1" applyFill="1" applyBorder="1" applyAlignment="1">
      <alignment horizontal="center" vertical="center"/>
    </xf>
    <xf numFmtId="166" fontId="38" fillId="0" borderId="25" xfId="0" applyNumberFormat="1" applyFont="1" applyBorder="1" applyAlignment="1">
      <alignment vertical="center"/>
    </xf>
    <xf numFmtId="167" fontId="40" fillId="2" borderId="0" xfId="4" applyNumberFormat="1" applyFont="1" applyFill="1" applyBorder="1" applyAlignment="1">
      <alignment horizontal="center" vertical="center"/>
    </xf>
    <xf numFmtId="166" fontId="38" fillId="0" borderId="0" xfId="0" applyNumberFormat="1" applyFont="1" applyAlignment="1">
      <alignment vertical="center"/>
    </xf>
    <xf numFmtId="167" fontId="10" fillId="2" borderId="88" xfId="4" applyNumberFormat="1" applyFont="1" applyFill="1" applyBorder="1" applyAlignment="1">
      <alignment horizontal="center" vertical="center"/>
    </xf>
    <xf numFmtId="167" fontId="10" fillId="2" borderId="56" xfId="4" applyNumberFormat="1" applyFont="1" applyFill="1" applyBorder="1" applyAlignment="1">
      <alignment horizontal="center" vertical="center"/>
    </xf>
    <xf numFmtId="166" fontId="10" fillId="0" borderId="56" xfId="0" applyNumberFormat="1" applyFont="1" applyBorder="1" applyAlignment="1">
      <alignment vertical="center"/>
    </xf>
    <xf numFmtId="167" fontId="40" fillId="2" borderId="57" xfId="4" applyNumberFormat="1" applyFont="1" applyFill="1" applyBorder="1" applyAlignment="1">
      <alignment horizontal="center" vertical="center"/>
    </xf>
    <xf numFmtId="0" fontId="26" fillId="0" borderId="87" xfId="0" applyFont="1" applyBorder="1" applyAlignment="1">
      <alignment vertical="center"/>
    </xf>
    <xf numFmtId="0" fontId="26" fillId="0" borderId="87" xfId="0" applyFont="1" applyBorder="1" applyAlignment="1">
      <alignment horizontal="center" vertical="center"/>
    </xf>
    <xf numFmtId="164" fontId="26" fillId="0" borderId="22" xfId="1" applyFont="1" applyFill="1" applyBorder="1" applyAlignment="1">
      <alignment vertical="center"/>
    </xf>
    <xf numFmtId="164" fontId="26" fillId="0" borderId="25" xfId="1" applyFont="1" applyFill="1" applyBorder="1" applyAlignment="1">
      <alignment vertical="center"/>
    </xf>
    <xf numFmtId="164" fontId="26" fillId="0" borderId="26" xfId="1" applyFont="1" applyFill="1" applyBorder="1" applyAlignment="1">
      <alignment vertical="center"/>
    </xf>
    <xf numFmtId="0" fontId="75" fillId="6" borderId="0" xfId="0" applyFont="1" applyFill="1" applyAlignment="1">
      <alignment horizontal="left" vertical="center" indent="1"/>
    </xf>
    <xf numFmtId="0" fontId="76" fillId="6" borderId="0" xfId="0" applyFont="1" applyFill="1" applyAlignment="1">
      <alignment horizontal="center" vertical="center"/>
    </xf>
    <xf numFmtId="0" fontId="66" fillId="6" borderId="0" xfId="0" applyFont="1" applyFill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78" fillId="6" borderId="0" xfId="0" applyFont="1" applyFill="1" applyAlignment="1">
      <alignment vertical="center"/>
    </xf>
    <xf numFmtId="0" fontId="78" fillId="6" borderId="20" xfId="0" applyFont="1" applyFill="1" applyBorder="1" applyAlignment="1">
      <alignment vertical="center"/>
    </xf>
    <xf numFmtId="0" fontId="78" fillId="0" borderId="0" xfId="0" applyFont="1" applyAlignment="1">
      <alignment vertical="center"/>
    </xf>
    <xf numFmtId="0" fontId="72" fillId="9" borderId="5" xfId="0" applyFont="1" applyFill="1" applyBorder="1" applyAlignment="1">
      <alignment horizontal="center" vertical="center" wrapText="1"/>
    </xf>
    <xf numFmtId="0" fontId="85" fillId="2" borderId="9" xfId="0" applyFont="1" applyFill="1" applyBorder="1" applyAlignment="1">
      <alignment horizontal="center" vertical="center" wrapText="1"/>
    </xf>
    <xf numFmtId="0" fontId="78" fillId="2" borderId="9" xfId="0" applyFont="1" applyFill="1" applyBorder="1" applyAlignment="1">
      <alignment horizontal="right" vertical="center"/>
    </xf>
    <xf numFmtId="167" fontId="85" fillId="2" borderId="9" xfId="4" applyNumberFormat="1" applyFont="1" applyFill="1" applyBorder="1" applyAlignment="1">
      <alignment horizontal="center" vertical="center"/>
    </xf>
    <xf numFmtId="164" fontId="78" fillId="2" borderId="9" xfId="1" applyFont="1" applyFill="1" applyBorder="1" applyAlignment="1">
      <alignment vertical="center"/>
    </xf>
    <xf numFmtId="0" fontId="78" fillId="2" borderId="6" xfId="0" applyFont="1" applyFill="1" applyBorder="1" applyAlignment="1">
      <alignment horizontal="right" vertical="center"/>
    </xf>
    <xf numFmtId="167" fontId="85" fillId="2" borderId="2" xfId="4" applyNumberFormat="1" applyFont="1" applyFill="1" applyBorder="1" applyAlignment="1">
      <alignment horizontal="center" vertical="center"/>
    </xf>
    <xf numFmtId="164" fontId="78" fillId="2" borderId="2" xfId="1" applyFont="1" applyFill="1" applyBorder="1" applyAlignment="1">
      <alignment vertical="center"/>
    </xf>
    <xf numFmtId="0" fontId="78" fillId="2" borderId="4" xfId="0" applyFont="1" applyFill="1" applyBorder="1" applyAlignment="1">
      <alignment horizontal="right" vertical="center"/>
    </xf>
    <xf numFmtId="167" fontId="85" fillId="2" borderId="4" xfId="4" applyNumberFormat="1" applyFont="1" applyFill="1" applyBorder="1" applyAlignment="1">
      <alignment horizontal="center" vertical="center"/>
    </xf>
    <xf numFmtId="164" fontId="78" fillId="2" borderId="4" xfId="1" applyFont="1" applyFill="1" applyBorder="1" applyAlignment="1">
      <alignment vertical="center"/>
    </xf>
    <xf numFmtId="0" fontId="78" fillId="2" borderId="1" xfId="0" applyFont="1" applyFill="1" applyBorder="1" applyAlignment="1">
      <alignment horizontal="right" vertical="center"/>
    </xf>
    <xf numFmtId="167" fontId="85" fillId="2" borderId="1" xfId="4" applyNumberFormat="1" applyFont="1" applyFill="1" applyBorder="1" applyAlignment="1">
      <alignment horizontal="center" vertical="center"/>
    </xf>
    <xf numFmtId="164" fontId="78" fillId="2" borderId="1" xfId="1" applyFont="1" applyFill="1" applyBorder="1" applyAlignment="1">
      <alignment vertical="center"/>
    </xf>
    <xf numFmtId="0" fontId="78" fillId="2" borderId="2" xfId="0" applyFont="1" applyFill="1" applyBorder="1" applyAlignment="1">
      <alignment horizontal="right" vertical="center"/>
    </xf>
    <xf numFmtId="0" fontId="78" fillId="6" borderId="50" xfId="0" applyFont="1" applyFill="1" applyBorder="1" applyAlignment="1">
      <alignment vertical="center"/>
    </xf>
    <xf numFmtId="164" fontId="85" fillId="2" borderId="2" xfId="1" applyFont="1" applyFill="1" applyBorder="1" applyAlignment="1">
      <alignment vertical="center"/>
    </xf>
    <xf numFmtId="0" fontId="87" fillId="6" borderId="0" xfId="0" applyFont="1" applyFill="1" applyAlignment="1">
      <alignment vertical="center"/>
    </xf>
    <xf numFmtId="164" fontId="87" fillId="2" borderId="4" xfId="1" applyFont="1" applyFill="1" applyBorder="1" applyAlignment="1">
      <alignment horizontal="center" vertical="center"/>
    </xf>
    <xf numFmtId="164" fontId="87" fillId="2" borderId="4" xfId="1" applyFont="1" applyFill="1" applyBorder="1" applyAlignment="1">
      <alignment vertical="center"/>
    </xf>
    <xf numFmtId="164" fontId="88" fillId="2" borderId="2" xfId="1" applyFont="1" applyFill="1" applyBorder="1" applyAlignment="1">
      <alignment horizontal="center" vertical="center"/>
    </xf>
    <xf numFmtId="164" fontId="88" fillId="2" borderId="2" xfId="1" applyFont="1" applyFill="1" applyBorder="1" applyAlignment="1">
      <alignment vertical="center"/>
    </xf>
    <xf numFmtId="164" fontId="90" fillId="0" borderId="1" xfId="1" applyFont="1" applyFill="1" applyBorder="1" applyAlignment="1">
      <alignment horizontal="center" vertical="center"/>
    </xf>
    <xf numFmtId="164" fontId="90" fillId="0" borderId="1" xfId="1" applyFont="1" applyFill="1" applyBorder="1" applyAlignment="1">
      <alignment vertical="center"/>
    </xf>
    <xf numFmtId="164" fontId="86" fillId="0" borderId="1" xfId="1" applyFont="1" applyFill="1" applyBorder="1" applyAlignment="1">
      <alignment horizontal="center" vertical="center"/>
    </xf>
    <xf numFmtId="164" fontId="86" fillId="0" borderId="1" xfId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93" fillId="11" borderId="0" xfId="0" applyFont="1" applyFill="1" applyAlignment="1">
      <alignment vertical="center"/>
    </xf>
    <xf numFmtId="0" fontId="26" fillId="11" borderId="0" xfId="0" applyFont="1" applyFill="1" applyAlignment="1">
      <alignment vertical="center"/>
    </xf>
    <xf numFmtId="0" fontId="65" fillId="11" borderId="0" xfId="0" applyFont="1" applyFill="1" applyAlignment="1">
      <alignment horizontal="center" vertical="center"/>
    </xf>
    <xf numFmtId="0" fontId="26" fillId="11" borderId="0" xfId="0" applyFont="1" applyFill="1" applyAlignment="1">
      <alignment horizontal="center" vertical="center"/>
    </xf>
    <xf numFmtId="0" fontId="10" fillId="11" borderId="0" xfId="0" applyFont="1" applyFill="1" applyAlignment="1">
      <alignment horizontal="center" vertical="center"/>
    </xf>
    <xf numFmtId="0" fontId="16" fillId="11" borderId="0" xfId="0" applyFont="1" applyFill="1" applyAlignment="1">
      <alignment vertical="center"/>
    </xf>
    <xf numFmtId="170" fontId="86" fillId="11" borderId="21" xfId="0" applyNumberFormat="1" applyFont="1" applyFill="1" applyBorder="1" applyAlignment="1">
      <alignment horizontal="center" vertical="center"/>
    </xf>
    <xf numFmtId="0" fontId="91" fillId="11" borderId="2" xfId="0" applyFont="1" applyFill="1" applyBorder="1" applyAlignment="1">
      <alignment horizontal="center" vertical="center"/>
    </xf>
    <xf numFmtId="0" fontId="5" fillId="14" borderId="7" xfId="0" applyFont="1" applyFill="1" applyBorder="1" applyAlignment="1">
      <alignment horizontal="center" vertical="center" textRotation="90"/>
    </xf>
    <xf numFmtId="0" fontId="5" fillId="14" borderId="3" xfId="0" applyFont="1" applyFill="1" applyBorder="1" applyAlignment="1">
      <alignment horizontal="center" vertical="center" textRotation="90"/>
    </xf>
    <xf numFmtId="0" fontId="5" fillId="14" borderId="5" xfId="0" applyFont="1" applyFill="1" applyBorder="1" applyAlignment="1">
      <alignment horizontal="center" vertical="center" textRotation="90"/>
    </xf>
    <xf numFmtId="0" fontId="5" fillId="14" borderId="11" xfId="0" applyFont="1" applyFill="1" applyBorder="1" applyAlignment="1">
      <alignment horizontal="center" vertical="center"/>
    </xf>
    <xf numFmtId="0" fontId="5" fillId="14" borderId="12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3" fillId="9" borderId="62" xfId="0" applyFont="1" applyFill="1" applyBorder="1" applyAlignment="1">
      <alignment horizontal="center" vertical="center"/>
    </xf>
    <xf numFmtId="0" fontId="3" fillId="9" borderId="50" xfId="0" applyFont="1" applyFill="1" applyBorder="1" applyAlignment="1">
      <alignment horizontal="center" vertical="center"/>
    </xf>
    <xf numFmtId="0" fontId="3" fillId="9" borderId="63" xfId="0" applyFont="1" applyFill="1" applyBorder="1" applyAlignment="1">
      <alignment horizontal="center" vertical="center"/>
    </xf>
    <xf numFmtId="0" fontId="3" fillId="9" borderId="64" xfId="0" applyFont="1" applyFill="1" applyBorder="1" applyAlignment="1">
      <alignment horizontal="center" vertical="center"/>
    </xf>
    <xf numFmtId="0" fontId="3" fillId="9" borderId="65" xfId="0" applyFont="1" applyFill="1" applyBorder="1" applyAlignment="1">
      <alignment horizontal="center" vertical="center"/>
    </xf>
    <xf numFmtId="0" fontId="3" fillId="9" borderId="49" xfId="0" applyFont="1" applyFill="1" applyBorder="1" applyAlignment="1">
      <alignment horizontal="center" vertical="center"/>
    </xf>
    <xf numFmtId="9" fontId="14" fillId="0" borderId="64" xfId="0" applyNumberFormat="1" applyFont="1" applyBorder="1" applyAlignment="1">
      <alignment horizontal="center" vertical="center"/>
    </xf>
    <xf numFmtId="9" fontId="14" fillId="0" borderId="49" xfId="0" applyNumberFormat="1" applyFont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textRotation="90" wrapText="1"/>
    </xf>
    <xf numFmtId="0" fontId="21" fillId="0" borderId="1" xfId="0" applyFont="1" applyBorder="1"/>
    <xf numFmtId="0" fontId="21" fillId="0" borderId="4" xfId="0" applyFont="1" applyBorder="1"/>
    <xf numFmtId="0" fontId="20" fillId="2" borderId="7" xfId="0" applyFont="1" applyFill="1" applyBorder="1" applyAlignment="1">
      <alignment horizontal="center" vertical="center" textRotation="90" wrapText="1"/>
    </xf>
    <xf numFmtId="0" fontId="20" fillId="2" borderId="3" xfId="0" applyFont="1" applyFill="1" applyBorder="1" applyAlignment="1">
      <alignment horizontal="center" vertical="center" textRotation="90" wrapText="1"/>
    </xf>
    <xf numFmtId="0" fontId="20" fillId="2" borderId="5" xfId="0" applyFont="1" applyFill="1" applyBorder="1" applyAlignment="1">
      <alignment horizontal="center" vertical="center" textRotation="90" wrapText="1"/>
    </xf>
    <xf numFmtId="0" fontId="19" fillId="2" borderId="21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/>
    </xf>
    <xf numFmtId="0" fontId="41" fillId="2" borderId="17" xfId="0" applyFont="1" applyFill="1" applyBorder="1" applyAlignment="1">
      <alignment horizontal="center" vertical="center" textRotation="90"/>
    </xf>
    <xf numFmtId="0" fontId="41" fillId="2" borderId="61" xfId="0" applyFont="1" applyFill="1" applyBorder="1" applyAlignment="1">
      <alignment horizontal="center" vertical="center" textRotation="90"/>
    </xf>
    <xf numFmtId="0" fontId="43" fillId="2" borderId="17" xfId="0" applyFont="1" applyFill="1" applyBorder="1" applyAlignment="1">
      <alignment horizontal="center" vertical="center" textRotation="90" wrapText="1"/>
    </xf>
    <xf numFmtId="0" fontId="43" fillId="2" borderId="61" xfId="0" applyFont="1" applyFill="1" applyBorder="1" applyAlignment="1">
      <alignment horizontal="center" vertical="center" textRotation="90" wrapText="1"/>
    </xf>
    <xf numFmtId="0" fontId="43" fillId="15" borderId="17" xfId="0" applyFont="1" applyFill="1" applyBorder="1" applyAlignment="1">
      <alignment horizontal="center" vertical="center" textRotation="90" wrapText="1"/>
    </xf>
    <xf numFmtId="0" fontId="43" fillId="15" borderId="61" xfId="0" applyFont="1" applyFill="1" applyBorder="1" applyAlignment="1">
      <alignment horizontal="center" vertical="center" textRotation="90" wrapText="1"/>
    </xf>
    <xf numFmtId="0" fontId="41" fillId="0" borderId="68" xfId="0" applyFont="1" applyBorder="1" applyAlignment="1">
      <alignment horizontal="center" vertical="center" textRotation="90"/>
    </xf>
    <xf numFmtId="0" fontId="41" fillId="0" borderId="17" xfId="0" applyFont="1" applyBorder="1" applyAlignment="1">
      <alignment horizontal="center" vertical="center" textRotation="90"/>
    </xf>
    <xf numFmtId="0" fontId="41" fillId="0" borderId="61" xfId="0" applyFont="1" applyBorder="1" applyAlignment="1">
      <alignment horizontal="center" vertical="center" textRotation="90"/>
    </xf>
    <xf numFmtId="0" fontId="43" fillId="2" borderId="68" xfId="0" applyFont="1" applyFill="1" applyBorder="1" applyAlignment="1">
      <alignment horizontal="center" vertical="center" textRotation="90" wrapText="1"/>
    </xf>
    <xf numFmtId="0" fontId="33" fillId="13" borderId="15" xfId="0" applyFont="1" applyFill="1" applyBorder="1" applyAlignment="1">
      <alignment horizontal="center" vertical="center" wrapText="1"/>
    </xf>
    <xf numFmtId="0" fontId="33" fillId="13" borderId="14" xfId="0" applyFont="1" applyFill="1" applyBorder="1" applyAlignment="1">
      <alignment horizontal="center" vertical="center" wrapText="1"/>
    </xf>
    <xf numFmtId="0" fontId="33" fillId="5" borderId="51" xfId="0" applyFont="1" applyFill="1" applyBorder="1" applyAlignment="1">
      <alignment horizontal="center" vertical="center"/>
    </xf>
    <xf numFmtId="0" fontId="33" fillId="5" borderId="58" xfId="0" applyFont="1" applyFill="1" applyBorder="1" applyAlignment="1">
      <alignment horizontal="center" vertical="center"/>
    </xf>
    <xf numFmtId="0" fontId="8" fillId="4" borderId="91" xfId="0" applyFont="1" applyFill="1" applyBorder="1" applyAlignment="1">
      <alignment horizontal="center" vertical="center" wrapText="1"/>
    </xf>
    <xf numFmtId="0" fontId="8" fillId="4" borderId="92" xfId="0" applyFont="1" applyFill="1" applyBorder="1" applyAlignment="1">
      <alignment horizontal="center" vertical="center" wrapText="1"/>
    </xf>
    <xf numFmtId="0" fontId="34" fillId="5" borderId="94" xfId="0" applyFont="1" applyFill="1" applyBorder="1" applyAlignment="1">
      <alignment horizontal="center" vertical="center"/>
    </xf>
    <xf numFmtId="0" fontId="34" fillId="5" borderId="14" xfId="0" applyFont="1" applyFill="1" applyBorder="1" applyAlignment="1">
      <alignment horizontal="center" vertical="center"/>
    </xf>
    <xf numFmtId="0" fontId="34" fillId="5" borderId="93" xfId="0" applyFont="1" applyFill="1" applyBorder="1" applyAlignment="1">
      <alignment horizontal="center" vertical="center"/>
    </xf>
    <xf numFmtId="0" fontId="31" fillId="11" borderId="95" xfId="0" applyFont="1" applyFill="1" applyBorder="1" applyAlignment="1">
      <alignment horizontal="center" vertical="center"/>
    </xf>
    <xf numFmtId="0" fontId="31" fillId="11" borderId="96" xfId="0" applyFont="1" applyFill="1" applyBorder="1" applyAlignment="1">
      <alignment horizontal="center" vertical="center"/>
    </xf>
    <xf numFmtId="0" fontId="31" fillId="11" borderId="97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47" fillId="2" borderId="51" xfId="0" applyFont="1" applyFill="1" applyBorder="1" applyAlignment="1">
      <alignment horizontal="center" vertical="center"/>
    </xf>
    <xf numFmtId="0" fontId="47" fillId="2" borderId="52" xfId="0" applyFont="1" applyFill="1" applyBorder="1" applyAlignment="1">
      <alignment horizontal="center" vertical="center"/>
    </xf>
    <xf numFmtId="0" fontId="47" fillId="2" borderId="53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58" fillId="16" borderId="40" xfId="0" applyFont="1" applyFill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33" fillId="17" borderId="37" xfId="0" applyFont="1" applyFill="1" applyBorder="1" applyAlignment="1">
      <alignment horizontal="center" vertical="center" wrapText="1"/>
    </xf>
    <xf numFmtId="0" fontId="54" fillId="3" borderId="47" xfId="0" applyFont="1" applyFill="1" applyBorder="1" applyAlignment="1">
      <alignment horizontal="center" vertical="center"/>
    </xf>
    <xf numFmtId="0" fontId="54" fillId="3" borderId="48" xfId="0" applyFont="1" applyFill="1" applyBorder="1" applyAlignment="1">
      <alignment horizontal="center" vertical="center"/>
    </xf>
    <xf numFmtId="0" fontId="54" fillId="3" borderId="46" xfId="0" applyFont="1" applyFill="1" applyBorder="1" applyAlignment="1">
      <alignment horizontal="center" vertical="center"/>
    </xf>
    <xf numFmtId="0" fontId="55" fillId="3" borderId="37" xfId="0" applyFont="1" applyFill="1" applyBorder="1" applyAlignment="1">
      <alignment horizontal="center" vertical="center"/>
    </xf>
    <xf numFmtId="0" fontId="56" fillId="3" borderId="37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52" fillId="2" borderId="37" xfId="0" applyFont="1" applyFill="1" applyBorder="1" applyAlignment="1">
      <alignment horizontal="center" vertical="center"/>
    </xf>
    <xf numFmtId="0" fontId="52" fillId="11" borderId="37" xfId="0" applyFont="1" applyFill="1" applyBorder="1" applyAlignment="1">
      <alignment horizontal="center" vertical="center"/>
    </xf>
    <xf numFmtId="0" fontId="60" fillId="0" borderId="42" xfId="0" applyFont="1" applyBorder="1" applyAlignment="1">
      <alignment horizontal="center" vertical="center" textRotation="90"/>
    </xf>
    <xf numFmtId="0" fontId="60" fillId="0" borderId="37" xfId="0" applyFont="1" applyBorder="1" applyAlignment="1">
      <alignment horizontal="center" vertical="center" textRotation="90"/>
    </xf>
    <xf numFmtId="0" fontId="60" fillId="0" borderId="40" xfId="0" applyFont="1" applyBorder="1" applyAlignment="1">
      <alignment horizontal="center" vertical="center" textRotation="90"/>
    </xf>
    <xf numFmtId="0" fontId="62" fillId="0" borderId="42" xfId="0" applyFont="1" applyBorder="1" applyAlignment="1">
      <alignment horizontal="center" vertical="center" textRotation="90" wrapText="1"/>
    </xf>
    <xf numFmtId="0" fontId="62" fillId="0" borderId="37" xfId="0" applyFont="1" applyBorder="1" applyAlignment="1">
      <alignment horizontal="center" vertical="center" textRotation="90" wrapText="1"/>
    </xf>
    <xf numFmtId="0" fontId="62" fillId="0" borderId="40" xfId="0" applyFont="1" applyBorder="1" applyAlignment="1">
      <alignment horizontal="center" vertical="center" textRotation="90" wrapText="1"/>
    </xf>
    <xf numFmtId="0" fontId="62" fillId="0" borderId="38" xfId="0" applyFont="1" applyBorder="1" applyAlignment="1">
      <alignment horizontal="center" vertical="center" textRotation="90" wrapText="1"/>
    </xf>
    <xf numFmtId="0" fontId="67" fillId="0" borderId="42" xfId="0" applyFont="1" applyBorder="1" applyAlignment="1">
      <alignment horizontal="center" vertical="center" textRotation="90"/>
    </xf>
    <xf numFmtId="0" fontId="67" fillId="0" borderId="37" xfId="0" applyFont="1" applyBorder="1" applyAlignment="1">
      <alignment horizontal="center" vertical="center" textRotation="90"/>
    </xf>
    <xf numFmtId="0" fontId="67" fillId="0" borderId="40" xfId="0" applyFont="1" applyBorder="1" applyAlignment="1">
      <alignment horizontal="center" vertical="center" textRotation="90"/>
    </xf>
    <xf numFmtId="0" fontId="67" fillId="0" borderId="38" xfId="0" applyFont="1" applyBorder="1" applyAlignment="1">
      <alignment horizontal="center" vertical="center" textRotation="90"/>
    </xf>
    <xf numFmtId="0" fontId="73" fillId="8" borderId="34" xfId="0" applyFont="1" applyFill="1" applyBorder="1" applyAlignment="1">
      <alignment horizontal="center" vertical="center"/>
    </xf>
    <xf numFmtId="0" fontId="73" fillId="8" borderId="70" xfId="0" applyFont="1" applyFill="1" applyBorder="1" applyAlignment="1">
      <alignment horizontal="center" vertical="center"/>
    </xf>
    <xf numFmtId="0" fontId="73" fillId="8" borderId="27" xfId="0" applyFont="1" applyFill="1" applyBorder="1" applyAlignment="1">
      <alignment horizontal="center" vertical="center"/>
    </xf>
    <xf numFmtId="0" fontId="33" fillId="8" borderId="23" xfId="0" applyFont="1" applyFill="1" applyBorder="1" applyAlignment="1">
      <alignment horizontal="center" vertical="center" wrapText="1"/>
    </xf>
    <xf numFmtId="0" fontId="10" fillId="10" borderId="25" xfId="0" applyFont="1" applyFill="1" applyBorder="1" applyAlignment="1">
      <alignment horizontal="center" vertical="center"/>
    </xf>
    <xf numFmtId="0" fontId="35" fillId="11" borderId="30" xfId="0" applyFont="1" applyFill="1" applyBorder="1" applyAlignment="1">
      <alignment horizontal="center" vertical="center"/>
    </xf>
    <xf numFmtId="0" fontId="70" fillId="0" borderId="71" xfId="0" applyFont="1" applyBorder="1" applyAlignment="1">
      <alignment horizontal="center" vertical="center" textRotation="90"/>
    </xf>
    <xf numFmtId="0" fontId="70" fillId="0" borderId="72" xfId="0" applyFont="1" applyBorder="1" applyAlignment="1">
      <alignment horizontal="center" vertical="center" textRotation="90"/>
    </xf>
    <xf numFmtId="0" fontId="70" fillId="0" borderId="73" xfId="0" applyFont="1" applyBorder="1" applyAlignment="1">
      <alignment horizontal="center" vertical="center" textRotation="90"/>
    </xf>
    <xf numFmtId="0" fontId="71" fillId="7" borderId="26" xfId="0" applyFont="1" applyFill="1" applyBorder="1" applyAlignment="1">
      <alignment horizontal="center" vertical="center" textRotation="90" wrapText="1"/>
    </xf>
    <xf numFmtId="0" fontId="71" fillId="7" borderId="22" xfId="0" applyFont="1" applyFill="1" applyBorder="1" applyAlignment="1">
      <alignment horizontal="center" vertical="center" textRotation="90" wrapText="1"/>
    </xf>
    <xf numFmtId="0" fontId="71" fillId="7" borderId="25" xfId="0" applyFont="1" applyFill="1" applyBorder="1" applyAlignment="1">
      <alignment horizontal="center" vertical="center" textRotation="90" wrapText="1"/>
    </xf>
    <xf numFmtId="0" fontId="10" fillId="7" borderId="23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2" borderId="30" xfId="0" applyFont="1" applyFill="1" applyBorder="1" applyAlignment="1">
      <alignment horizontal="center" vertical="center"/>
    </xf>
    <xf numFmtId="166" fontId="72" fillId="2" borderId="28" xfId="1" applyNumberFormat="1" applyFont="1" applyFill="1" applyBorder="1" applyAlignment="1">
      <alignment horizontal="center" vertical="center"/>
    </xf>
    <xf numFmtId="166" fontId="72" fillId="2" borderId="29" xfId="1" applyNumberFormat="1" applyFont="1" applyFill="1" applyBorder="1" applyAlignment="1">
      <alignment horizontal="center" vertical="center"/>
    </xf>
    <xf numFmtId="166" fontId="72" fillId="2" borderId="30" xfId="1" applyNumberFormat="1" applyFont="1" applyFill="1" applyBorder="1" applyAlignment="1">
      <alignment horizontal="center" vertical="center"/>
    </xf>
    <xf numFmtId="0" fontId="71" fillId="2" borderId="26" xfId="0" applyFont="1" applyFill="1" applyBorder="1" applyAlignment="1">
      <alignment horizontal="center" vertical="center" textRotation="90" wrapText="1"/>
    </xf>
    <xf numFmtId="0" fontId="71" fillId="2" borderId="22" xfId="0" applyFont="1" applyFill="1" applyBorder="1" applyAlignment="1">
      <alignment horizontal="center" vertical="center" textRotation="90" wrapText="1"/>
    </xf>
    <xf numFmtId="0" fontId="71" fillId="2" borderId="25" xfId="0" applyFont="1" applyFill="1" applyBorder="1" applyAlignment="1">
      <alignment horizontal="center" vertical="center" textRotation="90" wrapText="1"/>
    </xf>
    <xf numFmtId="0" fontId="35" fillId="7" borderId="35" xfId="0" applyFont="1" applyFill="1" applyBorder="1" applyAlignment="1">
      <alignment horizontal="center" vertical="center"/>
    </xf>
    <xf numFmtId="0" fontId="36" fillId="7" borderId="36" xfId="0" applyFont="1" applyFill="1" applyBorder="1" applyAlignment="1">
      <alignment horizontal="center" vertical="center"/>
    </xf>
    <xf numFmtId="0" fontId="34" fillId="8" borderId="34" xfId="0" applyFont="1" applyFill="1" applyBorder="1" applyAlignment="1">
      <alignment horizontal="center" vertical="center"/>
    </xf>
    <xf numFmtId="0" fontId="34" fillId="8" borderId="70" xfId="0" applyFont="1" applyFill="1" applyBorder="1" applyAlignment="1">
      <alignment horizontal="center" vertical="center"/>
    </xf>
    <xf numFmtId="0" fontId="34" fillId="8" borderId="27" xfId="0" applyFont="1" applyFill="1" applyBorder="1" applyAlignment="1">
      <alignment horizontal="center" vertical="center"/>
    </xf>
    <xf numFmtId="0" fontId="85" fillId="2" borderId="6" xfId="0" applyFont="1" applyFill="1" applyBorder="1" applyAlignment="1">
      <alignment horizontal="center" vertical="center" wrapText="1"/>
    </xf>
    <xf numFmtId="0" fontId="85" fillId="2" borderId="1" xfId="0" applyFont="1" applyFill="1" applyBorder="1" applyAlignment="1">
      <alignment horizontal="center" vertical="center"/>
    </xf>
    <xf numFmtId="0" fontId="85" fillId="2" borderId="4" xfId="0" applyFont="1" applyFill="1" applyBorder="1" applyAlignment="1">
      <alignment horizontal="center" vertical="center"/>
    </xf>
    <xf numFmtId="0" fontId="85" fillId="2" borderId="2" xfId="0" applyFont="1" applyFill="1" applyBorder="1" applyAlignment="1">
      <alignment horizontal="center" vertical="center" wrapText="1"/>
    </xf>
    <xf numFmtId="0" fontId="79" fillId="6" borderId="89" xfId="0" applyFont="1" applyFill="1" applyBorder="1" applyAlignment="1">
      <alignment horizontal="center" vertical="center"/>
    </xf>
    <xf numFmtId="0" fontId="79" fillId="6" borderId="90" xfId="0" applyFont="1" applyFill="1" applyBorder="1" applyAlignment="1">
      <alignment horizontal="center" vertical="center"/>
    </xf>
    <xf numFmtId="9" fontId="80" fillId="11" borderId="9" xfId="0" applyNumberFormat="1" applyFont="1" applyFill="1" applyBorder="1" applyAlignment="1">
      <alignment horizontal="center" vertical="center"/>
    </xf>
    <xf numFmtId="0" fontId="89" fillId="6" borderId="98" xfId="0" applyFont="1" applyFill="1" applyBorder="1" applyAlignment="1">
      <alignment horizontal="right" vertical="center"/>
    </xf>
    <xf numFmtId="0" fontId="82" fillId="9" borderId="5" xfId="0" applyFont="1" applyFill="1" applyBorder="1" applyAlignment="1">
      <alignment horizontal="left" vertical="center" wrapText="1"/>
    </xf>
    <xf numFmtId="0" fontId="92" fillId="6" borderId="10" xfId="0" applyFont="1" applyFill="1" applyBorder="1" applyAlignment="1">
      <alignment horizontal="center" vertical="center" wrapText="1"/>
    </xf>
    <xf numFmtId="0" fontId="92" fillId="6" borderId="10" xfId="0" applyFont="1" applyFill="1" applyBorder="1" applyAlignment="1">
      <alignment horizontal="center" vertical="center"/>
    </xf>
  </cellXfs>
  <cellStyles count="5">
    <cellStyle name="Millares" xfId="4" builtinId="3"/>
    <cellStyle name="Moneda" xfId="1" builtinId="4"/>
    <cellStyle name="Moneda 2" xfId="2" xr:uid="{00000000-0005-0000-0000-000002000000}"/>
    <cellStyle name="Moneda 3" xfId="3" xr:uid="{00000000-0005-0000-0000-000003000000}"/>
    <cellStyle name="Normal" xfId="0" builtinId="0"/>
  </cellStyles>
  <dxfs count="4"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FFCC"/>
      <color rgb="FF99FF99"/>
      <color rgb="FFEEE1D7"/>
      <color rgb="FFCCFFCC"/>
      <color rgb="FF66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133544</xdr:colOff>
      <xdr:row>1</xdr:row>
      <xdr:rowOff>17580</xdr:rowOff>
    </xdr:from>
    <xdr:to>
      <xdr:col>17</xdr:col>
      <xdr:colOff>457200</xdr:colOff>
      <xdr:row>3</xdr:row>
      <xdr:rowOff>254237</xdr:rowOff>
    </xdr:to>
    <xdr:pic>
      <xdr:nvPicPr>
        <xdr:cNvPr id="2" name="1 Imagen" descr="AITANA New Logo horizontal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0381" b="15848"/>
        <a:stretch>
          <a:fillRect/>
        </a:stretch>
      </xdr:blipFill>
      <xdr:spPr>
        <a:xfrm>
          <a:off x="8629844" y="665280"/>
          <a:ext cx="1542856" cy="6271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123825</xdr:colOff>
      <xdr:row>0</xdr:row>
      <xdr:rowOff>533399</xdr:rowOff>
    </xdr:from>
    <xdr:to>
      <xdr:col>19</xdr:col>
      <xdr:colOff>247650</xdr:colOff>
      <xdr:row>3</xdr:row>
      <xdr:rowOff>228132</xdr:rowOff>
    </xdr:to>
    <xdr:pic>
      <xdr:nvPicPr>
        <xdr:cNvPr id="2" name="1 Imagen" descr="Kuné Facebook Foto de Portada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9182"/>
        <a:stretch>
          <a:fillRect/>
        </a:stretch>
      </xdr:blipFill>
      <xdr:spPr>
        <a:xfrm>
          <a:off x="8763000" y="533399"/>
          <a:ext cx="1724025" cy="7043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276350</xdr:colOff>
      <xdr:row>1</xdr:row>
      <xdr:rowOff>19050</xdr:rowOff>
    </xdr:from>
    <xdr:to>
      <xdr:col>19</xdr:col>
      <xdr:colOff>248135</xdr:colOff>
      <xdr:row>4</xdr:row>
      <xdr:rowOff>0</xdr:rowOff>
    </xdr:to>
    <xdr:pic>
      <xdr:nvPicPr>
        <xdr:cNvPr id="2" name="1 Imagen" descr="Kuné Facebook Foto de Portada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10850" y="666750"/>
          <a:ext cx="1772010" cy="657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1057275</xdr:colOff>
      <xdr:row>0</xdr:row>
      <xdr:rowOff>38100</xdr:rowOff>
    </xdr:from>
    <xdr:to>
      <xdr:col>2</xdr:col>
      <xdr:colOff>1057275</xdr:colOff>
      <xdr:row>0</xdr:row>
      <xdr:rowOff>666750</xdr:rowOff>
    </xdr:to>
    <xdr:pic>
      <xdr:nvPicPr>
        <xdr:cNvPr id="2" name="1 Imagen" descr="AITANA New Logo horizontal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10381" b="15848"/>
        <a:stretch>
          <a:fillRect/>
        </a:stretch>
      </xdr:blipFill>
      <xdr:spPr bwMode="auto">
        <a:xfrm>
          <a:off x="2495550" y="38100"/>
          <a:ext cx="16287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92075</xdr:colOff>
      <xdr:row>0</xdr:row>
      <xdr:rowOff>78319</xdr:rowOff>
    </xdr:from>
    <xdr:to>
      <xdr:col>2</xdr:col>
      <xdr:colOff>2764304</xdr:colOff>
      <xdr:row>1</xdr:row>
      <xdr:rowOff>262469</xdr:rowOff>
    </xdr:to>
    <xdr:pic>
      <xdr:nvPicPr>
        <xdr:cNvPr id="3" name="2 Imagen" descr="AITANA New Logo horizontal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0381" b="15848"/>
        <a:stretch>
          <a:fillRect/>
        </a:stretch>
      </xdr:blipFill>
      <xdr:spPr>
        <a:xfrm>
          <a:off x="1520825" y="78319"/>
          <a:ext cx="2672229" cy="10837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  <pageSetUpPr fitToPage="1"/>
  </sheetPr>
  <dimension ref="A1:V34"/>
  <sheetViews>
    <sheetView showGridLines="0" tabSelected="1" workbookViewId="0">
      <pane ySplit="1" topLeftCell="A2" activePane="bottomLeft" state="frozen"/>
      <selection activeCell="S10" sqref="S10"/>
      <selection pane="bottomLeft" activeCell="Y6" sqref="Y6"/>
    </sheetView>
  </sheetViews>
  <sheetFormatPr baseColWidth="10" defaultColWidth="12" defaultRowHeight="15" x14ac:dyDescent="0.2"/>
  <cols>
    <col min="1" max="1" width="1.5" style="7" customWidth="1"/>
    <col min="2" max="2" width="5.33203125" style="7" customWidth="1"/>
    <col min="3" max="3" width="5.83203125" style="7" customWidth="1"/>
    <col min="4" max="4" width="6.6640625" style="7" customWidth="1"/>
    <col min="5" max="5" width="11.6640625" style="7" customWidth="1"/>
    <col min="6" max="6" width="12" style="7" customWidth="1"/>
    <col min="7" max="7" width="8" style="7" hidden="1" customWidth="1"/>
    <col min="8" max="8" width="8.5" style="7" hidden="1" customWidth="1"/>
    <col min="9" max="9" width="10.33203125" style="7" hidden="1" customWidth="1"/>
    <col min="10" max="10" width="15" style="7" customWidth="1"/>
    <col min="11" max="11" width="16.83203125" style="7" customWidth="1"/>
    <col min="12" max="12" width="2.5" style="7" customWidth="1"/>
    <col min="13" max="13" width="13" style="7" customWidth="1"/>
    <col min="14" max="14" width="22" style="7" customWidth="1"/>
    <col min="15" max="15" width="2.83203125" style="7" customWidth="1"/>
    <col min="16" max="18" width="10.6640625" style="7" customWidth="1"/>
    <col min="19" max="19" width="2" style="7" customWidth="1"/>
    <col min="20" max="20" width="13.33203125" style="7" customWidth="1"/>
    <col min="21" max="21" width="14.6640625" style="7" customWidth="1"/>
    <col min="22" max="22" width="3.5" style="7" customWidth="1"/>
    <col min="23" max="23" width="12.83203125" style="7" customWidth="1"/>
    <col min="24" max="16384" width="12" style="7"/>
  </cols>
  <sheetData>
    <row r="1" spans="1:22" s="6" customFormat="1" ht="51" customHeight="1" x14ac:dyDescent="0.2">
      <c r="A1" s="51" t="s">
        <v>231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93" t="s">
        <v>226</v>
      </c>
      <c r="S1" s="53"/>
      <c r="T1" s="54"/>
      <c r="U1" s="54"/>
      <c r="V1" s="54"/>
    </row>
    <row r="2" spans="1:22" s="6" customFormat="1" ht="7.5" customHeight="1" thickBot="1" x14ac:dyDescent="0.25">
      <c r="A2" s="55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6"/>
      <c r="S2" s="53"/>
      <c r="T2" s="54"/>
      <c r="U2" s="54"/>
      <c r="V2" s="54"/>
    </row>
    <row r="3" spans="1:22" s="6" customFormat="1" ht="23.25" customHeight="1" thickBot="1" x14ac:dyDescent="0.25">
      <c r="A3" s="54"/>
      <c r="B3" s="54"/>
      <c r="C3" s="386" t="s">
        <v>82</v>
      </c>
      <c r="D3" s="386"/>
      <c r="E3" s="386"/>
      <c r="F3" s="386"/>
      <c r="G3" s="386"/>
      <c r="H3" s="386"/>
      <c r="I3" s="386"/>
      <c r="J3" s="386"/>
      <c r="K3" s="386"/>
      <c r="L3" s="54"/>
      <c r="M3" s="80"/>
      <c r="N3" s="80"/>
      <c r="O3" s="54"/>
      <c r="P3" s="54"/>
      <c r="Q3" s="54"/>
      <c r="R3" s="54"/>
      <c r="S3" s="54"/>
      <c r="T3" s="54"/>
      <c r="U3" s="54"/>
      <c r="V3" s="54"/>
    </row>
    <row r="4" spans="1:22" ht="21.75" customHeight="1" x14ac:dyDescent="0.2">
      <c r="A4" s="57"/>
      <c r="B4" s="57"/>
      <c r="C4" s="363" t="s">
        <v>136</v>
      </c>
      <c r="D4" s="364"/>
      <c r="E4" s="364"/>
      <c r="F4" s="364"/>
      <c r="G4" s="364"/>
      <c r="H4" s="364"/>
      <c r="I4" s="365"/>
      <c r="J4" s="387" t="s">
        <v>73</v>
      </c>
      <c r="K4" s="387"/>
      <c r="L4" s="59"/>
      <c r="M4" s="372" t="s">
        <v>83</v>
      </c>
      <c r="N4" s="373"/>
      <c r="O4" s="57"/>
      <c r="P4" s="57"/>
      <c r="Q4" s="57"/>
      <c r="R4" s="57"/>
      <c r="S4" s="57"/>
      <c r="T4" s="57"/>
      <c r="U4" s="57"/>
      <c r="V4" s="57"/>
    </row>
    <row r="5" spans="1:22" ht="38.25" customHeight="1" thickBot="1" x14ac:dyDescent="0.25">
      <c r="A5" s="57"/>
      <c r="B5" s="58"/>
      <c r="C5" s="388" t="s">
        <v>20</v>
      </c>
      <c r="D5" s="389"/>
      <c r="E5" s="77" t="s">
        <v>137</v>
      </c>
      <c r="F5" s="389" t="s">
        <v>0</v>
      </c>
      <c r="G5" s="389"/>
      <c r="H5" s="77" t="s">
        <v>72</v>
      </c>
      <c r="I5" s="77" t="s">
        <v>54</v>
      </c>
      <c r="J5" s="78" t="s">
        <v>123</v>
      </c>
      <c r="K5" s="77" t="s">
        <v>96</v>
      </c>
      <c r="L5" s="57"/>
      <c r="M5" s="79" t="s">
        <v>84</v>
      </c>
      <c r="N5" s="79" t="s">
        <v>88</v>
      </c>
      <c r="O5" s="57"/>
      <c r="P5" s="79" t="s">
        <v>89</v>
      </c>
      <c r="Q5" s="79" t="s">
        <v>92</v>
      </c>
      <c r="R5" s="79" t="s">
        <v>93</v>
      </c>
      <c r="S5" s="57"/>
      <c r="T5" s="79" t="s">
        <v>131</v>
      </c>
      <c r="U5" s="77" t="s">
        <v>138</v>
      </c>
      <c r="V5" s="57"/>
    </row>
    <row r="6" spans="1:22" ht="15.75" customHeight="1" x14ac:dyDescent="0.2">
      <c r="A6" s="57"/>
      <c r="B6" s="360" t="s">
        <v>97</v>
      </c>
      <c r="C6" s="381" t="s">
        <v>4</v>
      </c>
      <c r="D6" s="374" t="s">
        <v>55</v>
      </c>
      <c r="E6" s="22" t="s">
        <v>74</v>
      </c>
      <c r="F6" s="23" t="s">
        <v>56</v>
      </c>
      <c r="G6" s="24">
        <v>25</v>
      </c>
      <c r="H6" s="25">
        <v>0.34943999999999997</v>
      </c>
      <c r="I6" s="26">
        <v>1911</v>
      </c>
      <c r="J6" s="89">
        <v>155.46674439999998</v>
      </c>
      <c r="K6" s="74">
        <f>J6*G6</f>
        <v>3886.6686099999997</v>
      </c>
      <c r="L6" s="57"/>
      <c r="M6" s="9">
        <f>SUM(P6:R6)</f>
        <v>0</v>
      </c>
      <c r="N6" s="13">
        <f>M6*K6</f>
        <v>0</v>
      </c>
      <c r="O6" s="57"/>
      <c r="P6" s="16"/>
      <c r="Q6" s="16"/>
      <c r="R6" s="17"/>
      <c r="S6" s="57"/>
      <c r="T6" s="85">
        <f>M6*G6</f>
        <v>0</v>
      </c>
      <c r="U6" s="81">
        <f>G6*H6*M6</f>
        <v>0</v>
      </c>
      <c r="V6" s="57"/>
    </row>
    <row r="7" spans="1:22" ht="15.75" customHeight="1" x14ac:dyDescent="0.2">
      <c r="A7" s="57"/>
      <c r="B7" s="361"/>
      <c r="C7" s="381"/>
      <c r="D7" s="375"/>
      <c r="E7" s="27" t="s">
        <v>75</v>
      </c>
      <c r="F7" s="28" t="s">
        <v>57</v>
      </c>
      <c r="G7" s="29">
        <v>25</v>
      </c>
      <c r="H7" s="30">
        <v>0.27355428571428575</v>
      </c>
      <c r="I7" s="31">
        <v>1496</v>
      </c>
      <c r="J7" s="90">
        <v>121.8667276</v>
      </c>
      <c r="K7" s="75">
        <f t="shared" ref="K7:K26" si="0">J7*G7</f>
        <v>3046.6681900000003</v>
      </c>
      <c r="L7" s="57"/>
      <c r="M7" s="11">
        <f t="shared" ref="M7:M26" si="1">SUM(P7:R7)</f>
        <v>0</v>
      </c>
      <c r="N7" s="42">
        <f t="shared" ref="N7:N26" si="2">M7*K7</f>
        <v>0</v>
      </c>
      <c r="O7" s="57"/>
      <c r="P7" s="18"/>
      <c r="Q7" s="18"/>
      <c r="R7" s="19"/>
      <c r="S7" s="57"/>
      <c r="T7" s="86">
        <f>M7*G7</f>
        <v>0</v>
      </c>
      <c r="U7" s="82">
        <f>G7*H7*M7</f>
        <v>0</v>
      </c>
      <c r="V7" s="57"/>
    </row>
    <row r="8" spans="1:22" ht="15.75" customHeight="1" x14ac:dyDescent="0.2">
      <c r="A8" s="57"/>
      <c r="B8" s="361"/>
      <c r="C8" s="381"/>
      <c r="D8" s="375"/>
      <c r="E8" s="27" t="s">
        <v>76</v>
      </c>
      <c r="F8" s="28" t="s">
        <v>58</v>
      </c>
      <c r="G8" s="29">
        <v>25</v>
      </c>
      <c r="H8" s="30">
        <v>0.23241142857142857</v>
      </c>
      <c r="I8" s="31">
        <v>1271</v>
      </c>
      <c r="J8" s="90">
        <v>103.46671839999999</v>
      </c>
      <c r="K8" s="75">
        <f t="shared" si="0"/>
        <v>2586.6679599999998</v>
      </c>
      <c r="L8" s="57"/>
      <c r="M8" s="11">
        <f t="shared" si="1"/>
        <v>0</v>
      </c>
      <c r="N8" s="42">
        <f t="shared" si="2"/>
        <v>0</v>
      </c>
      <c r="O8" s="57"/>
      <c r="P8" s="18"/>
      <c r="Q8" s="18"/>
      <c r="R8" s="19"/>
      <c r="S8" s="57"/>
      <c r="T8" s="86">
        <f>M8*G8</f>
        <v>0</v>
      </c>
      <c r="U8" s="82">
        <f>G8*H8*M8</f>
        <v>0</v>
      </c>
      <c r="V8" s="57"/>
    </row>
    <row r="9" spans="1:22" ht="15.75" customHeight="1" x14ac:dyDescent="0.2">
      <c r="A9" s="57"/>
      <c r="B9" s="361"/>
      <c r="C9" s="381"/>
      <c r="D9" s="375" t="s">
        <v>2</v>
      </c>
      <c r="E9" s="27" t="s">
        <v>52</v>
      </c>
      <c r="F9" s="28" t="s">
        <v>59</v>
      </c>
      <c r="G9" s="29">
        <v>50</v>
      </c>
      <c r="H9" s="30">
        <v>0.192</v>
      </c>
      <c r="I9" s="31">
        <v>1050</v>
      </c>
      <c r="J9" s="90">
        <v>85.466709399999999</v>
      </c>
      <c r="K9" s="75">
        <f t="shared" si="0"/>
        <v>4273.33547</v>
      </c>
      <c r="L9" s="57"/>
      <c r="M9" s="11">
        <f t="shared" si="1"/>
        <v>0</v>
      </c>
      <c r="N9" s="42">
        <f t="shared" si="2"/>
        <v>0</v>
      </c>
      <c r="O9" s="57"/>
      <c r="P9" s="18"/>
      <c r="Q9" s="18"/>
      <c r="R9" s="19"/>
      <c r="S9" s="57"/>
      <c r="T9" s="86">
        <f>M9*G9</f>
        <v>0</v>
      </c>
      <c r="U9" s="82">
        <f>G9*H9*M9</f>
        <v>0</v>
      </c>
      <c r="V9" s="57"/>
    </row>
    <row r="10" spans="1:22" ht="15.75" customHeight="1" x14ac:dyDescent="0.2">
      <c r="A10" s="57"/>
      <c r="B10" s="361"/>
      <c r="C10" s="381"/>
      <c r="D10" s="375"/>
      <c r="E10" s="27" t="s">
        <v>23</v>
      </c>
      <c r="F10" s="28" t="s">
        <v>60</v>
      </c>
      <c r="G10" s="29">
        <v>50</v>
      </c>
      <c r="H10" s="30">
        <v>0.14738285714285715</v>
      </c>
      <c r="I10" s="31">
        <v>806</v>
      </c>
      <c r="J10" s="90">
        <v>65.600032800000008</v>
      </c>
      <c r="K10" s="75">
        <f t="shared" si="0"/>
        <v>3280.0016400000004</v>
      </c>
      <c r="L10" s="57"/>
      <c r="M10" s="11">
        <f t="shared" si="1"/>
        <v>0</v>
      </c>
      <c r="N10" s="42">
        <f t="shared" si="2"/>
        <v>0</v>
      </c>
      <c r="O10" s="57"/>
      <c r="P10" s="18"/>
      <c r="Q10" s="18"/>
      <c r="R10" s="19"/>
      <c r="S10" s="57"/>
      <c r="T10" s="86">
        <f>M10*G10</f>
        <v>0</v>
      </c>
      <c r="U10" s="82">
        <f>G10*H10*M10</f>
        <v>0</v>
      </c>
      <c r="V10" s="57"/>
    </row>
    <row r="11" spans="1:22" ht="15.75" customHeight="1" x14ac:dyDescent="0.2">
      <c r="A11" s="57"/>
      <c r="B11" s="361"/>
      <c r="C11" s="381"/>
      <c r="D11" s="375"/>
      <c r="E11" s="27" t="s">
        <v>25</v>
      </c>
      <c r="F11" s="28" t="s">
        <v>61</v>
      </c>
      <c r="G11" s="29">
        <v>50</v>
      </c>
      <c r="H11" s="30">
        <v>0.10752</v>
      </c>
      <c r="I11" s="31">
        <v>588</v>
      </c>
      <c r="J11" s="90">
        <v>47.866690599999998</v>
      </c>
      <c r="K11" s="75">
        <f t="shared" si="0"/>
        <v>2393.3345300000001</v>
      </c>
      <c r="L11" s="57"/>
      <c r="M11" s="11">
        <f t="shared" si="1"/>
        <v>0</v>
      </c>
      <c r="N11" s="42">
        <f t="shared" si="2"/>
        <v>0</v>
      </c>
      <c r="O11" s="57"/>
      <c r="P11" s="18"/>
      <c r="Q11" s="18"/>
      <c r="R11" s="19"/>
      <c r="S11" s="57"/>
      <c r="T11" s="86">
        <f>M11*G11</f>
        <v>0</v>
      </c>
      <c r="U11" s="82">
        <f>G11*H11*M11</f>
        <v>0</v>
      </c>
      <c r="V11" s="57"/>
    </row>
    <row r="12" spans="1:22" ht="15.75" customHeight="1" x14ac:dyDescent="0.2">
      <c r="A12" s="57"/>
      <c r="B12" s="361"/>
      <c r="C12" s="381"/>
      <c r="D12" s="375"/>
      <c r="E12" s="27" t="s">
        <v>25</v>
      </c>
      <c r="F12" s="28" t="s">
        <v>62</v>
      </c>
      <c r="G12" s="29">
        <v>50</v>
      </c>
      <c r="H12" s="30">
        <v>0.13897142857142858</v>
      </c>
      <c r="I12" s="31">
        <v>760</v>
      </c>
      <c r="J12" s="90">
        <v>61.866697600000002</v>
      </c>
      <c r="K12" s="75">
        <f t="shared" si="0"/>
        <v>3093.3348799999999</v>
      </c>
      <c r="L12" s="57"/>
      <c r="M12" s="11">
        <f t="shared" si="1"/>
        <v>0</v>
      </c>
      <c r="N12" s="42">
        <f t="shared" si="2"/>
        <v>0</v>
      </c>
      <c r="O12" s="57"/>
      <c r="P12" s="18"/>
      <c r="Q12" s="18"/>
      <c r="R12" s="19"/>
      <c r="S12" s="57"/>
      <c r="T12" s="86">
        <f>M12*G12</f>
        <v>0</v>
      </c>
      <c r="U12" s="82">
        <f>G12*H12*M12</f>
        <v>0</v>
      </c>
      <c r="V12" s="57"/>
    </row>
    <row r="13" spans="1:22" ht="15.75" customHeight="1" x14ac:dyDescent="0.2">
      <c r="A13" s="57"/>
      <c r="B13" s="361"/>
      <c r="C13" s="381"/>
      <c r="D13" s="375"/>
      <c r="E13" s="27" t="s">
        <v>77</v>
      </c>
      <c r="F13" s="28" t="s">
        <v>63</v>
      </c>
      <c r="G13" s="29">
        <v>50</v>
      </c>
      <c r="H13" s="30">
        <v>7.8994285714285725E-2</v>
      </c>
      <c r="I13" s="31">
        <v>432</v>
      </c>
      <c r="J13" s="90">
        <v>35.066684200000005</v>
      </c>
      <c r="K13" s="75">
        <f t="shared" si="0"/>
        <v>1753.3342100000002</v>
      </c>
      <c r="L13" s="57"/>
      <c r="M13" s="11">
        <f t="shared" si="1"/>
        <v>0</v>
      </c>
      <c r="N13" s="42">
        <f t="shared" si="2"/>
        <v>0</v>
      </c>
      <c r="O13" s="57"/>
      <c r="P13" s="18"/>
      <c r="Q13" s="18"/>
      <c r="R13" s="19"/>
      <c r="S13" s="57"/>
      <c r="T13" s="86">
        <f>M13*G13</f>
        <v>0</v>
      </c>
      <c r="U13" s="82">
        <f>G13*H13*M13</f>
        <v>0</v>
      </c>
      <c r="V13" s="57"/>
    </row>
    <row r="14" spans="1:22" ht="15.75" customHeight="1" x14ac:dyDescent="0.2">
      <c r="A14" s="57"/>
      <c r="B14" s="361"/>
      <c r="C14" s="381"/>
      <c r="D14" s="375"/>
      <c r="E14" s="27" t="s">
        <v>78</v>
      </c>
      <c r="F14" s="28" t="s">
        <v>64</v>
      </c>
      <c r="G14" s="29">
        <v>50</v>
      </c>
      <c r="H14" s="30">
        <v>5.3760000000000002E-2</v>
      </c>
      <c r="I14" s="31">
        <v>294</v>
      </c>
      <c r="J14" s="90">
        <v>23.8666786</v>
      </c>
      <c r="K14" s="75">
        <f t="shared" si="0"/>
        <v>1193.33393</v>
      </c>
      <c r="L14" s="57"/>
      <c r="M14" s="11">
        <f t="shared" si="1"/>
        <v>0</v>
      </c>
      <c r="N14" s="42">
        <f t="shared" si="2"/>
        <v>0</v>
      </c>
      <c r="O14" s="57"/>
      <c r="P14" s="18"/>
      <c r="Q14" s="18"/>
      <c r="R14" s="19"/>
      <c r="S14" s="57"/>
      <c r="T14" s="86">
        <f>M14*G14</f>
        <v>0</v>
      </c>
      <c r="U14" s="82">
        <f>G14*H14*M14</f>
        <v>0</v>
      </c>
      <c r="V14" s="57"/>
    </row>
    <row r="15" spans="1:22" ht="15.75" customHeight="1" thickBot="1" x14ac:dyDescent="0.25">
      <c r="A15" s="57"/>
      <c r="B15" s="361"/>
      <c r="C15" s="382"/>
      <c r="D15" s="376"/>
      <c r="E15" s="32" t="s">
        <v>77</v>
      </c>
      <c r="F15" s="33" t="s">
        <v>65</v>
      </c>
      <c r="G15" s="34">
        <v>50</v>
      </c>
      <c r="H15" s="35">
        <v>6.8937142857142863E-2</v>
      </c>
      <c r="I15" s="36">
        <v>377</v>
      </c>
      <c r="J15" s="91">
        <v>30.666682000000002</v>
      </c>
      <c r="K15" s="76">
        <f t="shared" si="0"/>
        <v>1533.3341</v>
      </c>
      <c r="L15" s="57"/>
      <c r="M15" s="10">
        <f t="shared" si="1"/>
        <v>0</v>
      </c>
      <c r="N15" s="14">
        <f t="shared" si="2"/>
        <v>0</v>
      </c>
      <c r="O15" s="57"/>
      <c r="P15" s="20"/>
      <c r="Q15" s="20"/>
      <c r="R15" s="21"/>
      <c r="S15" s="57"/>
      <c r="T15" s="87">
        <f>M15*G15</f>
        <v>0</v>
      </c>
      <c r="U15" s="83">
        <f>G15*H15*M15</f>
        <v>0</v>
      </c>
      <c r="V15" s="57"/>
    </row>
    <row r="16" spans="1:22" ht="15.75" customHeight="1" x14ac:dyDescent="0.2">
      <c r="A16" s="57"/>
      <c r="B16" s="361"/>
      <c r="C16" s="380" t="s">
        <v>5</v>
      </c>
      <c r="D16" s="8" t="s">
        <v>55</v>
      </c>
      <c r="E16" s="37" t="s">
        <v>75</v>
      </c>
      <c r="F16" s="38" t="s">
        <v>66</v>
      </c>
      <c r="G16" s="39">
        <v>25</v>
      </c>
      <c r="H16" s="40">
        <v>0.27812571428571431</v>
      </c>
      <c r="I16" s="41">
        <v>1195</v>
      </c>
      <c r="J16" s="92">
        <v>124.000062</v>
      </c>
      <c r="K16" s="94">
        <f t="shared" si="0"/>
        <v>3100.00155</v>
      </c>
      <c r="L16" s="57"/>
      <c r="M16" s="9">
        <f t="shared" si="1"/>
        <v>0</v>
      </c>
      <c r="N16" s="13">
        <f t="shared" si="2"/>
        <v>0</v>
      </c>
      <c r="O16" s="57"/>
      <c r="P16" s="16"/>
      <c r="Q16" s="16"/>
      <c r="R16" s="17"/>
      <c r="S16" s="57"/>
      <c r="T16" s="85">
        <f>M16*G16</f>
        <v>0</v>
      </c>
      <c r="U16" s="84">
        <f>G16*H16*M16</f>
        <v>0</v>
      </c>
      <c r="V16" s="57"/>
    </row>
    <row r="17" spans="1:22" ht="15.75" customHeight="1" x14ac:dyDescent="0.2">
      <c r="A17" s="57"/>
      <c r="B17" s="361"/>
      <c r="C17" s="381"/>
      <c r="D17" s="383" t="s">
        <v>2</v>
      </c>
      <c r="E17" s="27" t="s">
        <v>76</v>
      </c>
      <c r="F17" s="28" t="s">
        <v>67</v>
      </c>
      <c r="G17" s="29">
        <v>50</v>
      </c>
      <c r="H17" s="30">
        <v>0.23698285714285716</v>
      </c>
      <c r="I17" s="31">
        <v>1018</v>
      </c>
      <c r="J17" s="90">
        <v>105.46671939999999</v>
      </c>
      <c r="K17" s="75">
        <f t="shared" si="0"/>
        <v>5273.3359699999992</v>
      </c>
      <c r="L17" s="57"/>
      <c r="M17" s="11">
        <f t="shared" si="1"/>
        <v>0</v>
      </c>
      <c r="N17" s="42">
        <f t="shared" si="2"/>
        <v>0</v>
      </c>
      <c r="O17" s="57"/>
      <c r="P17" s="18"/>
      <c r="Q17" s="18"/>
      <c r="R17" s="19"/>
      <c r="S17" s="57"/>
      <c r="T17" s="86">
        <f>M17*G17</f>
        <v>0</v>
      </c>
      <c r="U17" s="82">
        <f>G17*H17*M17</f>
        <v>0</v>
      </c>
      <c r="V17" s="57"/>
    </row>
    <row r="18" spans="1:22" ht="15.75" customHeight="1" x14ac:dyDescent="0.2">
      <c r="A18" s="57"/>
      <c r="B18" s="361"/>
      <c r="C18" s="381"/>
      <c r="D18" s="384"/>
      <c r="E18" s="27" t="s">
        <v>79</v>
      </c>
      <c r="F18" s="28" t="s">
        <v>49</v>
      </c>
      <c r="G18" s="29">
        <v>50</v>
      </c>
      <c r="H18" s="30">
        <v>0.18724571428571429</v>
      </c>
      <c r="I18" s="31">
        <v>805</v>
      </c>
      <c r="J18" s="90">
        <v>84.000042000000008</v>
      </c>
      <c r="K18" s="75">
        <f t="shared" si="0"/>
        <v>4200.0021000000006</v>
      </c>
      <c r="L18" s="57"/>
      <c r="M18" s="11">
        <f t="shared" si="1"/>
        <v>0</v>
      </c>
      <c r="N18" s="42">
        <f t="shared" si="2"/>
        <v>0</v>
      </c>
      <c r="O18" s="57"/>
      <c r="P18" s="18"/>
      <c r="Q18" s="18"/>
      <c r="R18" s="19"/>
      <c r="S18" s="57"/>
      <c r="T18" s="86">
        <f>M18*G18</f>
        <v>0</v>
      </c>
      <c r="U18" s="82">
        <f>G18*H18*M18</f>
        <v>0</v>
      </c>
      <c r="V18" s="57"/>
    </row>
    <row r="19" spans="1:22" ht="15.75" customHeight="1" x14ac:dyDescent="0.2">
      <c r="A19" s="57"/>
      <c r="B19" s="361"/>
      <c r="C19" s="381"/>
      <c r="D19" s="384"/>
      <c r="E19" s="27" t="s">
        <v>52</v>
      </c>
      <c r="F19" s="28" t="s">
        <v>1</v>
      </c>
      <c r="G19" s="29">
        <v>50</v>
      </c>
      <c r="H19" s="30">
        <v>0.16457142857142856</v>
      </c>
      <c r="I19" s="31">
        <v>707</v>
      </c>
      <c r="J19" s="90">
        <v>73.200036600000004</v>
      </c>
      <c r="K19" s="75">
        <f t="shared" si="0"/>
        <v>3660.0018300000002</v>
      </c>
      <c r="L19" s="57"/>
      <c r="M19" s="11">
        <f t="shared" si="1"/>
        <v>0</v>
      </c>
      <c r="N19" s="42">
        <f t="shared" si="2"/>
        <v>0</v>
      </c>
      <c r="O19" s="57"/>
      <c r="P19" s="18"/>
      <c r="Q19" s="18"/>
      <c r="R19" s="19"/>
      <c r="S19" s="57"/>
      <c r="T19" s="86">
        <f>M19*G19</f>
        <v>0</v>
      </c>
      <c r="U19" s="82">
        <f>G19*H19*M19</f>
        <v>0</v>
      </c>
      <c r="V19" s="57"/>
    </row>
    <row r="20" spans="1:22" ht="15.75" customHeight="1" x14ac:dyDescent="0.2">
      <c r="A20" s="57"/>
      <c r="B20" s="361"/>
      <c r="C20" s="381"/>
      <c r="D20" s="384"/>
      <c r="E20" s="27" t="s">
        <v>31</v>
      </c>
      <c r="F20" s="28" t="s">
        <v>48</v>
      </c>
      <c r="G20" s="29">
        <v>50</v>
      </c>
      <c r="H20" s="30">
        <v>0.14335999999999999</v>
      </c>
      <c r="I20" s="31">
        <v>616</v>
      </c>
      <c r="J20" s="90">
        <v>63.866698599999999</v>
      </c>
      <c r="K20" s="75">
        <f t="shared" si="0"/>
        <v>3193.33493</v>
      </c>
      <c r="L20" s="57"/>
      <c r="M20" s="11">
        <f t="shared" si="1"/>
        <v>0</v>
      </c>
      <c r="N20" s="42">
        <f t="shared" si="2"/>
        <v>0</v>
      </c>
      <c r="O20" s="57"/>
      <c r="P20" s="18"/>
      <c r="Q20" s="18"/>
      <c r="R20" s="19"/>
      <c r="S20" s="57"/>
      <c r="T20" s="86">
        <f>M20*G20</f>
        <v>0</v>
      </c>
      <c r="U20" s="82">
        <f>G20*H20*M20</f>
        <v>0</v>
      </c>
      <c r="V20" s="57"/>
    </row>
    <row r="21" spans="1:22" ht="15.75" customHeight="1" x14ac:dyDescent="0.2">
      <c r="A21" s="57"/>
      <c r="B21" s="361"/>
      <c r="C21" s="381"/>
      <c r="D21" s="384"/>
      <c r="E21" s="27" t="s">
        <v>23</v>
      </c>
      <c r="F21" s="28" t="s">
        <v>33</v>
      </c>
      <c r="G21" s="29">
        <v>50</v>
      </c>
      <c r="H21" s="30">
        <v>0.12361142857142857</v>
      </c>
      <c r="I21" s="31">
        <v>531</v>
      </c>
      <c r="J21" s="90">
        <v>55.066694199999993</v>
      </c>
      <c r="K21" s="75">
        <f t="shared" si="0"/>
        <v>2753.3347099999996</v>
      </c>
      <c r="L21" s="57"/>
      <c r="M21" s="11">
        <f t="shared" si="1"/>
        <v>0</v>
      </c>
      <c r="N21" s="42">
        <f t="shared" si="2"/>
        <v>0</v>
      </c>
      <c r="O21" s="57"/>
      <c r="P21" s="18"/>
      <c r="Q21" s="18"/>
      <c r="R21" s="19"/>
      <c r="S21" s="57"/>
      <c r="T21" s="86">
        <f>M21*G21</f>
        <v>0</v>
      </c>
      <c r="U21" s="82">
        <f>G21*H21*M21</f>
        <v>0</v>
      </c>
      <c r="V21" s="57"/>
    </row>
    <row r="22" spans="1:22" ht="15.75" customHeight="1" x14ac:dyDescent="0.2">
      <c r="A22" s="57"/>
      <c r="B22" s="361"/>
      <c r="C22" s="381"/>
      <c r="D22" s="384"/>
      <c r="E22" s="27" t="s">
        <v>80</v>
      </c>
      <c r="F22" s="28" t="s">
        <v>47</v>
      </c>
      <c r="G22" s="29">
        <v>50</v>
      </c>
      <c r="H22" s="30">
        <v>0.10532571428571429</v>
      </c>
      <c r="I22" s="31">
        <v>453</v>
      </c>
      <c r="J22" s="90">
        <v>46.933356800000006</v>
      </c>
      <c r="K22" s="75">
        <f t="shared" si="0"/>
        <v>2346.6678400000001</v>
      </c>
      <c r="L22" s="57"/>
      <c r="M22" s="11">
        <f t="shared" si="1"/>
        <v>0</v>
      </c>
      <c r="N22" s="42">
        <f t="shared" si="2"/>
        <v>0</v>
      </c>
      <c r="O22" s="57"/>
      <c r="P22" s="18"/>
      <c r="Q22" s="18"/>
      <c r="R22" s="19"/>
      <c r="S22" s="57"/>
      <c r="T22" s="86">
        <f>M22*G22</f>
        <v>0</v>
      </c>
      <c r="U22" s="82">
        <f>G22*H22*M22</f>
        <v>0</v>
      </c>
      <c r="V22" s="57"/>
    </row>
    <row r="23" spans="1:22" ht="15.75" customHeight="1" thickBot="1" x14ac:dyDescent="0.25">
      <c r="A23" s="57"/>
      <c r="B23" s="361"/>
      <c r="C23" s="382"/>
      <c r="D23" s="385"/>
      <c r="E23" s="32" t="s">
        <v>29</v>
      </c>
      <c r="F23" s="33" t="s">
        <v>68</v>
      </c>
      <c r="G23" s="34">
        <v>50</v>
      </c>
      <c r="H23" s="35">
        <v>8.0640000000000003E-2</v>
      </c>
      <c r="I23" s="36">
        <v>347</v>
      </c>
      <c r="J23" s="91">
        <v>35.866684599999999</v>
      </c>
      <c r="K23" s="76">
        <f t="shared" si="0"/>
        <v>1793.3342299999999</v>
      </c>
      <c r="L23" s="57"/>
      <c r="M23" s="10">
        <f t="shared" si="1"/>
        <v>0</v>
      </c>
      <c r="N23" s="14">
        <f t="shared" si="2"/>
        <v>0</v>
      </c>
      <c r="O23" s="57"/>
      <c r="P23" s="20"/>
      <c r="Q23" s="20"/>
      <c r="R23" s="21"/>
      <c r="S23" s="57"/>
      <c r="T23" s="87">
        <f>M23*G23</f>
        <v>0</v>
      </c>
      <c r="U23" s="83">
        <f>G23*H23*M23</f>
        <v>0</v>
      </c>
      <c r="V23" s="57"/>
    </row>
    <row r="24" spans="1:22" ht="15.75" customHeight="1" x14ac:dyDescent="0.2">
      <c r="A24" s="57"/>
      <c r="B24" s="361"/>
      <c r="C24" s="377" t="s">
        <v>81</v>
      </c>
      <c r="D24" s="374" t="s">
        <v>55</v>
      </c>
      <c r="E24" s="22" t="s">
        <v>31</v>
      </c>
      <c r="F24" s="23" t="s">
        <v>69</v>
      </c>
      <c r="G24" s="24">
        <v>25</v>
      </c>
      <c r="H24" s="25">
        <v>0.22491428571428573</v>
      </c>
      <c r="I24" s="26">
        <v>1195</v>
      </c>
      <c r="J24" s="89">
        <v>100.26671680000001</v>
      </c>
      <c r="K24" s="74">
        <f t="shared" si="0"/>
        <v>2506.6679200000003</v>
      </c>
      <c r="L24" s="57"/>
      <c r="M24" s="9">
        <f t="shared" si="1"/>
        <v>0</v>
      </c>
      <c r="N24" s="13">
        <f t="shared" si="2"/>
        <v>0</v>
      </c>
      <c r="O24" s="57"/>
      <c r="P24" s="16"/>
      <c r="Q24" s="16"/>
      <c r="R24" s="17"/>
      <c r="S24" s="57"/>
      <c r="T24" s="85">
        <f>M24*G24</f>
        <v>0</v>
      </c>
      <c r="U24" s="81">
        <f>G24*H24*M24</f>
        <v>0</v>
      </c>
      <c r="V24" s="57"/>
    </row>
    <row r="25" spans="1:22" ht="15.75" customHeight="1" x14ac:dyDescent="0.2">
      <c r="A25" s="57"/>
      <c r="B25" s="361"/>
      <c r="C25" s="378"/>
      <c r="D25" s="375"/>
      <c r="E25" s="27" t="s">
        <v>23</v>
      </c>
      <c r="F25" s="28" t="s">
        <v>70</v>
      </c>
      <c r="G25" s="29">
        <v>25</v>
      </c>
      <c r="H25" s="30">
        <v>0.20114285714285715</v>
      </c>
      <c r="I25" s="31">
        <v>1000</v>
      </c>
      <c r="J25" s="90">
        <v>89.600044800000006</v>
      </c>
      <c r="K25" s="75">
        <f t="shared" si="0"/>
        <v>2240.0011200000004</v>
      </c>
      <c r="L25" s="57"/>
      <c r="M25" s="11">
        <f t="shared" si="1"/>
        <v>0</v>
      </c>
      <c r="N25" s="42">
        <f t="shared" si="2"/>
        <v>0</v>
      </c>
      <c r="O25" s="57"/>
      <c r="P25" s="18"/>
      <c r="Q25" s="18"/>
      <c r="R25" s="19"/>
      <c r="S25" s="57"/>
      <c r="T25" s="86">
        <f>M25*G25</f>
        <v>0</v>
      </c>
      <c r="U25" s="82">
        <f>G25*H25*M25</f>
        <v>0</v>
      </c>
      <c r="V25" s="57"/>
    </row>
    <row r="26" spans="1:22" ht="15.75" customHeight="1" thickBot="1" x14ac:dyDescent="0.25">
      <c r="A26" s="57"/>
      <c r="B26" s="362"/>
      <c r="C26" s="379"/>
      <c r="D26" s="376"/>
      <c r="E26" s="32" t="s">
        <v>80</v>
      </c>
      <c r="F26" s="33" t="s">
        <v>71</v>
      </c>
      <c r="G26" s="34">
        <v>25</v>
      </c>
      <c r="H26" s="35">
        <v>0.16457142857142856</v>
      </c>
      <c r="I26" s="36">
        <v>746</v>
      </c>
      <c r="J26" s="91">
        <v>73.333370000000002</v>
      </c>
      <c r="K26" s="76">
        <f t="shared" si="0"/>
        <v>1833.3342500000001</v>
      </c>
      <c r="L26" s="57"/>
      <c r="M26" s="10">
        <f t="shared" si="1"/>
        <v>0</v>
      </c>
      <c r="N26" s="14">
        <f t="shared" si="2"/>
        <v>0</v>
      </c>
      <c r="O26" s="57"/>
      <c r="P26" s="20"/>
      <c r="Q26" s="20"/>
      <c r="R26" s="21"/>
      <c r="S26" s="57"/>
      <c r="T26" s="87">
        <f>M26*G26</f>
        <v>0</v>
      </c>
      <c r="U26" s="83">
        <f>G26*H26*M26</f>
        <v>0</v>
      </c>
      <c r="V26" s="57"/>
    </row>
    <row r="27" spans="1:22" ht="15.75" thickBot="1" x14ac:dyDescent="0.25">
      <c r="A27" s="57"/>
      <c r="B27" s="57"/>
      <c r="C27" s="366" t="s">
        <v>95</v>
      </c>
      <c r="D27" s="367"/>
      <c r="E27" s="367"/>
      <c r="F27" s="367"/>
      <c r="G27" s="367"/>
      <c r="H27" s="367"/>
      <c r="I27" s="367"/>
      <c r="J27" s="367"/>
      <c r="K27" s="368"/>
      <c r="L27" s="57"/>
      <c r="M27" s="62">
        <f>SUM(M6:M26)</f>
        <v>0</v>
      </c>
      <c r="N27" s="46">
        <f>SUM(N6:N26)</f>
        <v>0</v>
      </c>
      <c r="O27" s="57"/>
      <c r="P27" s="65">
        <f t="shared" ref="P27:R27" si="3">SUM(P6:P26)</f>
        <v>0</v>
      </c>
      <c r="Q27" s="65">
        <f t="shared" si="3"/>
        <v>0</v>
      </c>
      <c r="R27" s="65">
        <f t="shared" si="3"/>
        <v>0</v>
      </c>
      <c r="S27" s="57"/>
      <c r="T27" s="88">
        <f>SUM(T6:T26)</f>
        <v>0</v>
      </c>
      <c r="U27" s="66">
        <f>SUM(U6:U26)</f>
        <v>0</v>
      </c>
      <c r="V27" s="57"/>
    </row>
    <row r="28" spans="1:22" x14ac:dyDescent="0.2">
      <c r="A28" s="57"/>
      <c r="B28" s="57"/>
      <c r="C28" s="369" t="s">
        <v>94</v>
      </c>
      <c r="D28" s="370"/>
      <c r="E28" s="370"/>
      <c r="F28" s="370"/>
      <c r="G28" s="370"/>
      <c r="H28" s="370"/>
      <c r="I28" s="370"/>
      <c r="J28" s="370"/>
      <c r="K28" s="371"/>
      <c r="L28" s="57"/>
      <c r="M28" s="63" t="s">
        <v>111</v>
      </c>
      <c r="N28" s="47">
        <f>N27*21%</f>
        <v>0</v>
      </c>
      <c r="O28" s="57"/>
      <c r="P28" s="57"/>
      <c r="Q28" s="57"/>
      <c r="R28" s="57"/>
      <c r="S28" s="57"/>
      <c r="T28" s="57"/>
      <c r="U28" s="57"/>
      <c r="V28" s="57"/>
    </row>
    <row r="29" spans="1:22" ht="15.75" thickBot="1" x14ac:dyDescent="0.2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64" t="s">
        <v>87</v>
      </c>
      <c r="N29" s="48">
        <f>SUM(N27:N28)</f>
        <v>0</v>
      </c>
      <c r="O29" s="57"/>
      <c r="P29" s="57"/>
      <c r="Q29" s="57"/>
      <c r="R29" s="57"/>
      <c r="S29" s="57"/>
      <c r="T29" s="57"/>
      <c r="U29" s="57"/>
      <c r="V29" s="57"/>
    </row>
    <row r="30" spans="1:22" ht="9" customHeight="1" x14ac:dyDescent="0.2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60"/>
      <c r="O30" s="57"/>
      <c r="P30" s="57"/>
      <c r="Q30" s="57"/>
      <c r="R30" s="57"/>
      <c r="S30" s="57"/>
      <c r="T30" s="57"/>
      <c r="U30" s="57"/>
      <c r="V30" s="57"/>
    </row>
    <row r="31" spans="1:22" x14ac:dyDescent="0.2">
      <c r="A31" s="57"/>
      <c r="B31" s="57"/>
      <c r="C31" s="57"/>
      <c r="D31" s="57"/>
      <c r="E31" s="57"/>
      <c r="F31" s="44" t="s">
        <v>139</v>
      </c>
      <c r="G31" s="49"/>
      <c r="H31" s="49"/>
      <c r="I31" s="57"/>
      <c r="J31" s="57"/>
      <c r="K31" s="57"/>
      <c r="L31" s="57"/>
      <c r="M31" s="44" t="s">
        <v>134</v>
      </c>
      <c r="N31" s="49">
        <f>N27*10.5%</f>
        <v>0</v>
      </c>
      <c r="O31" s="57"/>
      <c r="P31" s="57"/>
      <c r="Q31" s="57"/>
      <c r="R31" s="57"/>
      <c r="S31" s="57"/>
      <c r="T31" s="57"/>
      <c r="U31" s="57"/>
      <c r="V31" s="57"/>
    </row>
    <row r="32" spans="1:22" ht="15.75" thickBot="1" x14ac:dyDescent="0.25">
      <c r="A32" s="57"/>
      <c r="B32" s="57"/>
      <c r="C32" s="57"/>
      <c r="D32" s="57"/>
      <c r="E32" s="57"/>
      <c r="F32" s="61">
        <f>SUM(U6:U26)</f>
        <v>0</v>
      </c>
      <c r="G32" s="50"/>
      <c r="H32" s="50"/>
      <c r="I32" s="57"/>
      <c r="J32" s="57"/>
      <c r="K32" s="57"/>
      <c r="L32" s="57"/>
      <c r="M32" s="45" t="s">
        <v>87</v>
      </c>
      <c r="N32" s="50">
        <f>N27+N31</f>
        <v>0</v>
      </c>
      <c r="O32" s="57"/>
      <c r="P32" s="57"/>
      <c r="Q32" s="57"/>
      <c r="R32" s="57"/>
      <c r="S32" s="57"/>
      <c r="T32" s="57"/>
      <c r="U32" s="57"/>
      <c r="V32" s="57"/>
    </row>
    <row r="33" spans="1:22" x14ac:dyDescent="0.2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</row>
    <row r="34" spans="1:22" x14ac:dyDescent="0.2">
      <c r="A34" s="352"/>
      <c r="B34" s="352"/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</row>
  </sheetData>
  <sheetProtection algorithmName="SHA-512" hashValue="A2XKQiFLFUTjSwwfa5tTZcuADXInS3lFJLJ8r1iHO23G1+RR6B3DHYH/lVvAmYWhfH4vtlxhpUJOGoIS30YjHw==" saltValue="mMvIV3Ww3oCYiywOs4lJUQ==" spinCount="100000" sheet="1" objects="1" scenarios="1"/>
  <protectedRanges>
    <protectedRange sqref="P6:R26" name="Modificable"/>
  </protectedRanges>
  <mergeCells count="16">
    <mergeCell ref="C3:K3"/>
    <mergeCell ref="J4:K4"/>
    <mergeCell ref="D6:D8"/>
    <mergeCell ref="D9:D15"/>
    <mergeCell ref="C5:D5"/>
    <mergeCell ref="F5:G5"/>
    <mergeCell ref="C6:C15"/>
    <mergeCell ref="B6:B26"/>
    <mergeCell ref="C4:I4"/>
    <mergeCell ref="C27:K27"/>
    <mergeCell ref="C28:K28"/>
    <mergeCell ref="M4:N4"/>
    <mergeCell ref="D24:D26"/>
    <mergeCell ref="C24:C26"/>
    <mergeCell ref="C16:C23"/>
    <mergeCell ref="D17:D23"/>
  </mergeCells>
  <conditionalFormatting sqref="U6:U26">
    <cfRule type="dataBar" priority="2">
      <dataBar>
        <cfvo type="min"/>
        <cfvo type="max"/>
        <color rgb="FF63C384"/>
      </dataBar>
    </cfRule>
  </conditionalFormatting>
  <conditionalFormatting sqref="M6:M26">
    <cfRule type="cellIs" dxfId="3" priority="1" operator="equal">
      <formula>0</formula>
    </cfRule>
  </conditionalFormatting>
  <printOptions horizontalCentered="1" verticalCentered="1"/>
  <pageMargins left="0.35433070866141736" right="0.35433070866141736" top="0.47244094488188981" bottom="0.43307086614173229" header="0.23622047244094491" footer="0.19685039370078741"/>
  <pageSetup paperSize="9" scale="98" fitToHeight="0" orientation="landscape" r:id="rId1"/>
  <headerFooter>
    <oddHeader>&amp;A</oddHeader>
    <oddFooter>Página &amp;P de 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Z32"/>
  <sheetViews>
    <sheetView showGridLines="0" zoomScale="90" zoomScaleNormal="90" workbookViewId="0">
      <selection activeCell="AE10" sqref="AE10"/>
    </sheetView>
  </sheetViews>
  <sheetFormatPr baseColWidth="10" defaultColWidth="12" defaultRowHeight="14.25" x14ac:dyDescent="0.2"/>
  <cols>
    <col min="1" max="1" width="1.5" style="111" customWidth="1"/>
    <col min="2" max="2" width="5.33203125" style="111" customWidth="1"/>
    <col min="3" max="3" width="6.5" style="111" customWidth="1"/>
    <col min="4" max="4" width="12.83203125" style="111" customWidth="1"/>
    <col min="5" max="5" width="12" style="111" customWidth="1"/>
    <col min="6" max="6" width="8" style="111" hidden="1" customWidth="1"/>
    <col min="7" max="7" width="10.33203125" style="111" hidden="1" customWidth="1"/>
    <col min="8" max="8" width="14.5" style="111" customWidth="1"/>
    <col min="9" max="9" width="15.6640625" style="111" customWidth="1"/>
    <col min="10" max="10" width="2.5" style="111" customWidth="1"/>
    <col min="11" max="11" width="14.6640625" style="111" customWidth="1"/>
    <col min="12" max="12" width="20.33203125" style="111" customWidth="1"/>
    <col min="13" max="13" width="2.5" style="111" customWidth="1"/>
    <col min="14" max="23" width="7" style="111" customWidth="1"/>
    <col min="24" max="24" width="2.5" style="111" customWidth="1"/>
    <col min="25" max="25" width="13.33203125" style="111" bestFit="1" customWidth="1"/>
    <col min="26" max="26" width="2.5" style="111" customWidth="1"/>
    <col min="27" max="16384" width="12" style="111"/>
  </cols>
  <sheetData>
    <row r="1" spans="1:26" s="100" customFormat="1" ht="51" customHeight="1" x14ac:dyDescent="0.2">
      <c r="A1" s="95"/>
      <c r="B1" s="96" t="s">
        <v>232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8" t="s">
        <v>227</v>
      </c>
      <c r="X1" s="97"/>
      <c r="Y1" s="98"/>
      <c r="Z1" s="99"/>
    </row>
    <row r="2" spans="1:26" s="100" customFormat="1" ht="5.25" customHeight="1" thickBot="1" x14ac:dyDescent="0.25">
      <c r="A2" s="101"/>
      <c r="B2" s="102"/>
      <c r="C2" s="103"/>
      <c r="D2" s="103"/>
      <c r="E2" s="103"/>
      <c r="F2" s="103"/>
      <c r="G2" s="103"/>
      <c r="H2" s="103"/>
      <c r="I2" s="103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5"/>
      <c r="X2" s="104"/>
      <c r="Y2" s="105"/>
      <c r="Z2" s="106"/>
    </row>
    <row r="3" spans="1:26" s="100" customFormat="1" ht="23.25" customHeight="1" thickBot="1" x14ac:dyDescent="0.25">
      <c r="A3" s="101"/>
      <c r="B3" s="409" t="s">
        <v>163</v>
      </c>
      <c r="C3" s="410"/>
      <c r="D3" s="410"/>
      <c r="E3" s="410"/>
      <c r="F3" s="410"/>
      <c r="G3" s="410"/>
      <c r="H3" s="410"/>
      <c r="I3" s="411"/>
      <c r="J3" s="104"/>
      <c r="K3" s="103"/>
      <c r="L3" s="103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6"/>
    </row>
    <row r="4" spans="1:26" ht="21.75" customHeight="1" thickBot="1" x14ac:dyDescent="0.25">
      <c r="A4" s="107"/>
      <c r="B4" s="406" t="s">
        <v>98</v>
      </c>
      <c r="C4" s="407"/>
      <c r="D4" s="407"/>
      <c r="E4" s="408"/>
      <c r="F4" s="108"/>
      <c r="G4" s="108"/>
      <c r="H4" s="401" t="s">
        <v>164</v>
      </c>
      <c r="I4" s="400"/>
      <c r="J4" s="109"/>
      <c r="K4" s="402" t="s">
        <v>110</v>
      </c>
      <c r="L4" s="403"/>
      <c r="M4" s="109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9"/>
      <c r="Y4" s="104"/>
      <c r="Z4" s="110"/>
    </row>
    <row r="5" spans="1:26" ht="76.5" customHeight="1" thickBot="1" x14ac:dyDescent="0.25">
      <c r="A5" s="107"/>
      <c r="B5" s="404" t="s">
        <v>147</v>
      </c>
      <c r="C5" s="405"/>
      <c r="D5" s="112" t="s">
        <v>122</v>
      </c>
      <c r="E5" s="418" t="s">
        <v>0</v>
      </c>
      <c r="F5" s="418"/>
      <c r="G5" s="112" t="s">
        <v>3</v>
      </c>
      <c r="H5" s="113" t="s">
        <v>165</v>
      </c>
      <c r="I5" s="112" t="s">
        <v>99</v>
      </c>
      <c r="J5" s="114"/>
      <c r="K5" s="115" t="s">
        <v>84</v>
      </c>
      <c r="L5" s="116" t="s">
        <v>88</v>
      </c>
      <c r="M5" s="114"/>
      <c r="N5" s="117" t="s">
        <v>107</v>
      </c>
      <c r="O5" s="117" t="s">
        <v>108</v>
      </c>
      <c r="P5" s="117" t="s">
        <v>109</v>
      </c>
      <c r="Q5" s="117" t="s">
        <v>106</v>
      </c>
      <c r="R5" s="117" t="s">
        <v>105</v>
      </c>
      <c r="S5" s="117" t="s">
        <v>104</v>
      </c>
      <c r="T5" s="117" t="s">
        <v>124</v>
      </c>
      <c r="U5" s="117" t="s">
        <v>132</v>
      </c>
      <c r="V5" s="117" t="s">
        <v>103</v>
      </c>
      <c r="W5" s="117" t="s">
        <v>161</v>
      </c>
      <c r="X5" s="114"/>
      <c r="Y5" s="118" t="s">
        <v>166</v>
      </c>
      <c r="Z5" s="119"/>
    </row>
    <row r="6" spans="1:26" ht="15.75" customHeight="1" x14ac:dyDescent="0.2">
      <c r="A6" s="107"/>
      <c r="B6" s="390" t="s">
        <v>167</v>
      </c>
      <c r="C6" s="392" t="s">
        <v>4</v>
      </c>
      <c r="D6" s="2" t="s">
        <v>52</v>
      </c>
      <c r="E6" s="120" t="s">
        <v>24</v>
      </c>
      <c r="F6" s="121">
        <v>50</v>
      </c>
      <c r="G6" s="121">
        <v>9.1700000000000004E-2</v>
      </c>
      <c r="H6" s="122">
        <v>90.133333310799983</v>
      </c>
      <c r="I6" s="123">
        <f t="shared" ref="I6:I14" si="0">H6*50</f>
        <v>4506.6666655399995</v>
      </c>
      <c r="J6" s="114"/>
      <c r="K6" s="124">
        <f>SUM(N6:W6)</f>
        <v>0</v>
      </c>
      <c r="L6" s="125">
        <f>K6*I6</f>
        <v>0</v>
      </c>
      <c r="M6" s="114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14"/>
      <c r="Y6" s="127">
        <f>F6*G6*K6</f>
        <v>0</v>
      </c>
      <c r="Z6" s="119"/>
    </row>
    <row r="7" spans="1:26" ht="15.75" customHeight="1" x14ac:dyDescent="0.2">
      <c r="A7" s="107"/>
      <c r="B7" s="390"/>
      <c r="C7" s="392"/>
      <c r="D7" s="1" t="s">
        <v>23</v>
      </c>
      <c r="E7" s="128" t="s">
        <v>26</v>
      </c>
      <c r="F7" s="129">
        <v>50</v>
      </c>
      <c r="G7" s="129">
        <v>6.6600000000000006E-2</v>
      </c>
      <c r="H7" s="130">
        <v>53.466666653299995</v>
      </c>
      <c r="I7" s="131">
        <f t="shared" si="0"/>
        <v>2673.3333326649999</v>
      </c>
      <c r="J7" s="114"/>
      <c r="K7" s="132">
        <f t="shared" ref="K7:K24" si="1">SUM(N7:W7)</f>
        <v>0</v>
      </c>
      <c r="L7" s="133">
        <f t="shared" ref="L7:L14" si="2">K7*I7</f>
        <v>0</v>
      </c>
      <c r="M7" s="11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14"/>
      <c r="Y7" s="135">
        <f>F7*G7*K7</f>
        <v>0</v>
      </c>
      <c r="Z7" s="119"/>
    </row>
    <row r="8" spans="1:26" ht="15.75" customHeight="1" x14ac:dyDescent="0.2">
      <c r="A8" s="107"/>
      <c r="B8" s="390"/>
      <c r="C8" s="392"/>
      <c r="D8" s="1" t="s">
        <v>25</v>
      </c>
      <c r="E8" s="128" t="s">
        <v>28</v>
      </c>
      <c r="F8" s="129">
        <v>50</v>
      </c>
      <c r="G8" s="129">
        <v>5.1299999999999998E-2</v>
      </c>
      <c r="H8" s="130">
        <v>49.066666654399995</v>
      </c>
      <c r="I8" s="131">
        <f t="shared" si="0"/>
        <v>2453.3333327199998</v>
      </c>
      <c r="J8" s="114"/>
      <c r="K8" s="132">
        <f t="shared" si="1"/>
        <v>0</v>
      </c>
      <c r="L8" s="133">
        <f t="shared" si="2"/>
        <v>0</v>
      </c>
      <c r="M8" s="11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14"/>
      <c r="Y8" s="135">
        <f>F8*G8*K8</f>
        <v>0</v>
      </c>
      <c r="Z8" s="119"/>
    </row>
    <row r="9" spans="1:26" ht="15.75" customHeight="1" thickBot="1" x14ac:dyDescent="0.25">
      <c r="A9" s="107"/>
      <c r="B9" s="390"/>
      <c r="C9" s="393"/>
      <c r="D9" s="15" t="s">
        <v>27</v>
      </c>
      <c r="E9" s="136" t="s">
        <v>30</v>
      </c>
      <c r="F9" s="137">
        <v>50</v>
      </c>
      <c r="G9" s="137">
        <v>4.4000000000000004E-2</v>
      </c>
      <c r="H9" s="138">
        <v>39.999999989999999</v>
      </c>
      <c r="I9" s="139">
        <f t="shared" si="0"/>
        <v>1999.9999995000001</v>
      </c>
      <c r="J9" s="114"/>
      <c r="K9" s="140">
        <f t="shared" si="1"/>
        <v>0</v>
      </c>
      <c r="L9" s="141">
        <f t="shared" si="2"/>
        <v>0</v>
      </c>
      <c r="M9" s="114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14"/>
      <c r="Y9" s="135">
        <f>F9*G9*K9</f>
        <v>0</v>
      </c>
      <c r="Z9" s="119"/>
    </row>
    <row r="10" spans="1:26" ht="15.75" customHeight="1" x14ac:dyDescent="0.2">
      <c r="A10" s="107"/>
      <c r="B10" s="390"/>
      <c r="C10" s="394" t="s">
        <v>34</v>
      </c>
      <c r="D10" s="2" t="s">
        <v>31</v>
      </c>
      <c r="E10" s="120" t="s">
        <v>32</v>
      </c>
      <c r="F10" s="121">
        <v>50</v>
      </c>
      <c r="G10" s="121">
        <v>6.7199999999999996E-2</v>
      </c>
      <c r="H10" s="122">
        <v>80.933333313099993</v>
      </c>
      <c r="I10" s="123">
        <f t="shared" si="0"/>
        <v>4046.6666656549996</v>
      </c>
      <c r="J10" s="114"/>
      <c r="K10" s="124">
        <f t="shared" si="1"/>
        <v>0</v>
      </c>
      <c r="L10" s="125">
        <f t="shared" si="2"/>
        <v>0</v>
      </c>
      <c r="M10" s="114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14"/>
      <c r="Y10" s="143">
        <f>F10*G10*K10</f>
        <v>0</v>
      </c>
      <c r="Z10" s="119"/>
    </row>
    <row r="11" spans="1:26" ht="15.75" customHeight="1" x14ac:dyDescent="0.2">
      <c r="A11" s="107"/>
      <c r="B11" s="390"/>
      <c r="C11" s="394"/>
      <c r="D11" s="1" t="s">
        <v>23</v>
      </c>
      <c r="E11" s="128" t="s">
        <v>1</v>
      </c>
      <c r="F11" s="129">
        <v>50</v>
      </c>
      <c r="G11" s="129">
        <v>4.9100000000000005E-2</v>
      </c>
      <c r="H11" s="130">
        <v>60.533333318199993</v>
      </c>
      <c r="I11" s="131">
        <f t="shared" si="0"/>
        <v>3026.6666659099997</v>
      </c>
      <c r="J11" s="114"/>
      <c r="K11" s="132">
        <f t="shared" si="1"/>
        <v>0</v>
      </c>
      <c r="L11" s="133">
        <f t="shared" si="2"/>
        <v>0</v>
      </c>
      <c r="M11" s="11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14"/>
      <c r="Y11" s="143">
        <f>F11*G11*K11</f>
        <v>0</v>
      </c>
      <c r="Z11" s="119"/>
    </row>
    <row r="12" spans="1:26" ht="15.75" customHeight="1" x14ac:dyDescent="0.2">
      <c r="A12" s="107"/>
      <c r="B12" s="390"/>
      <c r="C12" s="394"/>
      <c r="D12" s="12" t="s">
        <v>102</v>
      </c>
      <c r="E12" s="144" t="s">
        <v>33</v>
      </c>
      <c r="F12" s="145">
        <v>50</v>
      </c>
      <c r="G12" s="145">
        <v>3.8800000000000001E-2</v>
      </c>
      <c r="H12" s="130">
        <v>48.933333321100001</v>
      </c>
      <c r="I12" s="131">
        <f t="shared" si="0"/>
        <v>2446.666666055</v>
      </c>
      <c r="J12" s="114"/>
      <c r="K12" s="132">
        <f t="shared" si="1"/>
        <v>0</v>
      </c>
      <c r="L12" s="133">
        <f t="shared" si="2"/>
        <v>0</v>
      </c>
      <c r="M12" s="11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14"/>
      <c r="Y12" s="143">
        <f>F12*G12*K12</f>
        <v>0</v>
      </c>
      <c r="Z12" s="119"/>
    </row>
    <row r="13" spans="1:26" ht="15.75" customHeight="1" x14ac:dyDescent="0.2">
      <c r="A13" s="107"/>
      <c r="B13" s="390"/>
      <c r="C13" s="394"/>
      <c r="D13" s="12" t="s">
        <v>171</v>
      </c>
      <c r="E13" s="144" t="s">
        <v>47</v>
      </c>
      <c r="F13" s="145">
        <v>50</v>
      </c>
      <c r="G13" s="145">
        <v>3.8800000000000001E-2</v>
      </c>
      <c r="H13" s="130">
        <v>40.933333323099994</v>
      </c>
      <c r="I13" s="131">
        <f t="shared" ref="I13" si="3">H13*50</f>
        <v>2046.6666661549998</v>
      </c>
      <c r="J13" s="114"/>
      <c r="K13" s="132">
        <f t="shared" ref="K13" si="4">SUM(N13:W13)</f>
        <v>0</v>
      </c>
      <c r="L13" s="133">
        <f t="shared" si="2"/>
        <v>0</v>
      </c>
      <c r="M13" s="114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14"/>
      <c r="Y13" s="179"/>
      <c r="Z13" s="119"/>
    </row>
    <row r="14" spans="1:26" ht="15.75" customHeight="1" thickBot="1" x14ac:dyDescent="0.25">
      <c r="A14" s="107"/>
      <c r="B14" s="391"/>
      <c r="C14" s="395"/>
      <c r="D14" s="15" t="s">
        <v>27</v>
      </c>
      <c r="E14" s="136" t="s">
        <v>17</v>
      </c>
      <c r="F14" s="137">
        <v>50</v>
      </c>
      <c r="G14" s="137">
        <v>3.8800000000000001E-2</v>
      </c>
      <c r="H14" s="138">
        <v>31.466666658800001</v>
      </c>
      <c r="I14" s="139">
        <f t="shared" si="0"/>
        <v>1573.33333294</v>
      </c>
      <c r="J14" s="114"/>
      <c r="K14" s="140">
        <f t="shared" si="1"/>
        <v>0</v>
      </c>
      <c r="L14" s="141">
        <f t="shared" si="2"/>
        <v>0</v>
      </c>
      <c r="M14" s="114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14"/>
      <c r="Y14" s="146">
        <f>F14*G14*K14</f>
        <v>0</v>
      </c>
      <c r="Z14" s="119"/>
    </row>
    <row r="15" spans="1:26" ht="9" customHeight="1" thickBot="1" x14ac:dyDescent="0.25">
      <c r="A15" s="107"/>
      <c r="B15" s="147"/>
      <c r="C15" s="148"/>
      <c r="D15" s="67"/>
      <c r="E15" s="149"/>
      <c r="F15" s="150"/>
      <c r="G15" s="151"/>
      <c r="H15" s="152"/>
      <c r="I15" s="153"/>
      <c r="J15" s="114"/>
      <c r="K15" s="154"/>
      <c r="L15" s="155"/>
      <c r="M15" s="114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14"/>
      <c r="Y15" s="157"/>
      <c r="Z15" s="119"/>
    </row>
    <row r="16" spans="1:26" ht="15.75" customHeight="1" x14ac:dyDescent="0.2">
      <c r="A16" s="107"/>
      <c r="B16" s="396" t="s">
        <v>168</v>
      </c>
      <c r="C16" s="399" t="s">
        <v>4</v>
      </c>
      <c r="D16" s="43" t="s">
        <v>148</v>
      </c>
      <c r="E16" s="158" t="s">
        <v>24</v>
      </c>
      <c r="F16" s="159">
        <v>50</v>
      </c>
      <c r="G16" s="159">
        <v>0.1399</v>
      </c>
      <c r="H16" s="160">
        <v>109.19999972700002</v>
      </c>
      <c r="I16" s="161">
        <f t="shared" ref="I16:I24" si="5">H16*50</f>
        <v>5459.9999863500007</v>
      </c>
      <c r="J16" s="114"/>
      <c r="K16" s="124">
        <f t="shared" si="1"/>
        <v>0</v>
      </c>
      <c r="L16" s="125">
        <f t="shared" ref="L16:L24" si="6">K16*I16</f>
        <v>0</v>
      </c>
      <c r="M16" s="114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14"/>
      <c r="Y16" s="127">
        <f>F16*G16*K16</f>
        <v>0</v>
      </c>
      <c r="Z16" s="119"/>
    </row>
    <row r="17" spans="1:26" ht="15.75" customHeight="1" x14ac:dyDescent="0.2">
      <c r="A17" s="107"/>
      <c r="B17" s="397"/>
      <c r="C17" s="392"/>
      <c r="D17" s="1" t="s">
        <v>101</v>
      </c>
      <c r="E17" s="128" t="s">
        <v>26</v>
      </c>
      <c r="F17" s="129">
        <v>50</v>
      </c>
      <c r="G17" s="129">
        <v>8.4100000000000008E-2</v>
      </c>
      <c r="H17" s="130">
        <v>65.866666502000001</v>
      </c>
      <c r="I17" s="131">
        <f t="shared" si="5"/>
        <v>3293.3333250999999</v>
      </c>
      <c r="J17" s="114"/>
      <c r="K17" s="132">
        <f t="shared" si="1"/>
        <v>0</v>
      </c>
      <c r="L17" s="133">
        <f t="shared" si="6"/>
        <v>0</v>
      </c>
      <c r="M17" s="11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14"/>
      <c r="Y17" s="135">
        <f>F17*G17*K17</f>
        <v>0</v>
      </c>
      <c r="Z17" s="119"/>
    </row>
    <row r="18" spans="1:26" ht="15.75" customHeight="1" x14ac:dyDescent="0.2">
      <c r="A18" s="107"/>
      <c r="B18" s="397"/>
      <c r="C18" s="392"/>
      <c r="D18" s="1" t="s">
        <v>149</v>
      </c>
      <c r="E18" s="128" t="s">
        <v>28</v>
      </c>
      <c r="F18" s="129">
        <v>50</v>
      </c>
      <c r="G18" s="129">
        <v>8.7100000000000011E-2</v>
      </c>
      <c r="H18" s="130">
        <v>53.999999865000007</v>
      </c>
      <c r="I18" s="131">
        <f t="shared" si="5"/>
        <v>2699.9999932500004</v>
      </c>
      <c r="J18" s="114"/>
      <c r="K18" s="132">
        <f t="shared" si="1"/>
        <v>0</v>
      </c>
      <c r="L18" s="133">
        <f t="shared" si="6"/>
        <v>0</v>
      </c>
      <c r="M18" s="11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14"/>
      <c r="Y18" s="135">
        <f>F18*G18*K18</f>
        <v>0</v>
      </c>
      <c r="Z18" s="119"/>
    </row>
    <row r="19" spans="1:26" ht="15.75" customHeight="1" thickBot="1" x14ac:dyDescent="0.25">
      <c r="A19" s="107"/>
      <c r="B19" s="397"/>
      <c r="C19" s="393"/>
      <c r="D19" s="15" t="s">
        <v>80</v>
      </c>
      <c r="E19" s="136" t="s">
        <v>30</v>
      </c>
      <c r="F19" s="137">
        <v>50</v>
      </c>
      <c r="G19" s="137">
        <v>6.7900000000000002E-2</v>
      </c>
      <c r="H19" s="138">
        <v>45.733333219000002</v>
      </c>
      <c r="I19" s="139">
        <f t="shared" si="5"/>
        <v>2286.6666609500003</v>
      </c>
      <c r="J19" s="114"/>
      <c r="K19" s="140">
        <f t="shared" si="1"/>
        <v>0</v>
      </c>
      <c r="L19" s="141">
        <f t="shared" si="6"/>
        <v>0</v>
      </c>
      <c r="M19" s="114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14"/>
      <c r="Y19" s="135">
        <f>F19*G19*K19</f>
        <v>0</v>
      </c>
      <c r="Z19" s="119"/>
    </row>
    <row r="20" spans="1:26" ht="15.75" customHeight="1" x14ac:dyDescent="0.2">
      <c r="A20" s="107"/>
      <c r="B20" s="397"/>
      <c r="C20" s="394" t="s">
        <v>34</v>
      </c>
      <c r="D20" s="2" t="s">
        <v>100</v>
      </c>
      <c r="E20" s="120" t="s">
        <v>32</v>
      </c>
      <c r="F20" s="121">
        <v>50</v>
      </c>
      <c r="G20" s="121">
        <v>0.1075</v>
      </c>
      <c r="H20" s="122">
        <v>101.066666414</v>
      </c>
      <c r="I20" s="123">
        <f t="shared" si="5"/>
        <v>5053.3333206999996</v>
      </c>
      <c r="J20" s="114"/>
      <c r="K20" s="124">
        <f t="shared" si="1"/>
        <v>0</v>
      </c>
      <c r="L20" s="125">
        <f t="shared" si="6"/>
        <v>0</v>
      </c>
      <c r="M20" s="114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14"/>
      <c r="Y20" s="135">
        <f>F20*G20*K20</f>
        <v>0</v>
      </c>
      <c r="Z20" s="119"/>
    </row>
    <row r="21" spans="1:26" ht="15.75" customHeight="1" x14ac:dyDescent="0.2">
      <c r="A21" s="107"/>
      <c r="B21" s="397"/>
      <c r="C21" s="394"/>
      <c r="D21" s="1" t="s">
        <v>101</v>
      </c>
      <c r="E21" s="128" t="s">
        <v>1</v>
      </c>
      <c r="F21" s="129">
        <v>50</v>
      </c>
      <c r="G21" s="129">
        <v>7.980000000000001E-2</v>
      </c>
      <c r="H21" s="130">
        <v>72.666666485000007</v>
      </c>
      <c r="I21" s="131">
        <f t="shared" si="5"/>
        <v>3633.3333242500003</v>
      </c>
      <c r="J21" s="114"/>
      <c r="K21" s="132">
        <f t="shared" si="1"/>
        <v>0</v>
      </c>
      <c r="L21" s="133">
        <f t="shared" si="6"/>
        <v>0</v>
      </c>
      <c r="M21" s="11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14"/>
      <c r="Y21" s="135">
        <f>F21*G21*K21</f>
        <v>0</v>
      </c>
      <c r="Z21" s="119"/>
    </row>
    <row r="22" spans="1:26" ht="15.75" customHeight="1" x14ac:dyDescent="0.2">
      <c r="A22" s="107"/>
      <c r="B22" s="397"/>
      <c r="C22" s="394"/>
      <c r="D22" s="12" t="s">
        <v>172</v>
      </c>
      <c r="E22" s="144" t="s">
        <v>33</v>
      </c>
      <c r="F22" s="145">
        <v>50</v>
      </c>
      <c r="G22" s="145">
        <v>6.2199999999999998E-2</v>
      </c>
      <c r="H22" s="130">
        <v>59.466666518000004</v>
      </c>
      <c r="I22" s="131">
        <f t="shared" si="5"/>
        <v>2973.3333259000001</v>
      </c>
      <c r="J22" s="114"/>
      <c r="K22" s="132">
        <f t="shared" si="1"/>
        <v>0</v>
      </c>
      <c r="L22" s="133">
        <f t="shared" si="6"/>
        <v>0</v>
      </c>
      <c r="M22" s="11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14"/>
      <c r="Y22" s="135">
        <f>F22*G22*K22</f>
        <v>0</v>
      </c>
      <c r="Z22" s="119"/>
    </row>
    <row r="23" spans="1:26" ht="15.75" customHeight="1" x14ac:dyDescent="0.2">
      <c r="A23" s="107"/>
      <c r="B23" s="397"/>
      <c r="C23" s="394"/>
      <c r="D23" s="12" t="s">
        <v>173</v>
      </c>
      <c r="E23" s="144" t="s">
        <v>47</v>
      </c>
      <c r="F23" s="145">
        <v>50</v>
      </c>
      <c r="G23" s="145">
        <v>6.2199999999999998E-2</v>
      </c>
      <c r="H23" s="130">
        <v>50.533333206999998</v>
      </c>
      <c r="I23" s="131">
        <f t="shared" ref="I23" si="7">H23*50</f>
        <v>2526.6666603499998</v>
      </c>
      <c r="J23" s="114"/>
      <c r="K23" s="132">
        <f t="shared" ref="K23" si="8">SUM(N23:W23)</f>
        <v>0</v>
      </c>
      <c r="L23" s="133">
        <f t="shared" si="6"/>
        <v>0</v>
      </c>
      <c r="M23" s="114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14"/>
      <c r="Y23" s="180"/>
      <c r="Z23" s="119"/>
    </row>
    <row r="24" spans="1:26" ht="15.75" customHeight="1" thickBot="1" x14ac:dyDescent="0.25">
      <c r="A24" s="107"/>
      <c r="B24" s="398"/>
      <c r="C24" s="395"/>
      <c r="D24" s="15" t="s">
        <v>80</v>
      </c>
      <c r="E24" s="136" t="s">
        <v>17</v>
      </c>
      <c r="F24" s="137">
        <v>50</v>
      </c>
      <c r="G24" s="137">
        <v>6.2199999999999998E-2</v>
      </c>
      <c r="H24" s="138">
        <v>38.933333236000003</v>
      </c>
      <c r="I24" s="139">
        <f t="shared" si="5"/>
        <v>1946.6666618000002</v>
      </c>
      <c r="J24" s="114"/>
      <c r="K24" s="140">
        <f t="shared" si="1"/>
        <v>0</v>
      </c>
      <c r="L24" s="141">
        <f t="shared" si="6"/>
        <v>0</v>
      </c>
      <c r="M24" s="114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14"/>
      <c r="Y24" s="162">
        <f>F24*G24*K24</f>
        <v>0</v>
      </c>
      <c r="Z24" s="119"/>
    </row>
    <row r="25" spans="1:26" ht="15" x14ac:dyDescent="0.2">
      <c r="A25" s="107"/>
      <c r="B25" s="114"/>
      <c r="C25" s="412" t="s">
        <v>169</v>
      </c>
      <c r="D25" s="413"/>
      <c r="E25" s="413"/>
      <c r="F25" s="413"/>
      <c r="G25" s="413"/>
      <c r="H25" s="413"/>
      <c r="I25" s="414"/>
      <c r="J25" s="114"/>
      <c r="K25" s="163">
        <f>SUM(K6:K24)</f>
        <v>0</v>
      </c>
      <c r="L25" s="164">
        <f>SUM(L6:L24)</f>
        <v>0</v>
      </c>
      <c r="M25" s="114"/>
      <c r="N25" s="165">
        <f>SUM(N6:N24)</f>
        <v>0</v>
      </c>
      <c r="O25" s="165">
        <f t="shared" ref="O25:W25" si="9">SUM(O6:O24)</f>
        <v>0</v>
      </c>
      <c r="P25" s="165">
        <f t="shared" si="9"/>
        <v>0</v>
      </c>
      <c r="Q25" s="165">
        <f t="shared" si="9"/>
        <v>0</v>
      </c>
      <c r="R25" s="165">
        <f t="shared" si="9"/>
        <v>0</v>
      </c>
      <c r="S25" s="165">
        <f t="shared" si="9"/>
        <v>0</v>
      </c>
      <c r="T25" s="165">
        <f t="shared" si="9"/>
        <v>0</v>
      </c>
      <c r="U25" s="165">
        <f t="shared" si="9"/>
        <v>0</v>
      </c>
      <c r="V25" s="165">
        <f t="shared" ref="V25" si="10">SUM(V6:V24)</f>
        <v>0</v>
      </c>
      <c r="W25" s="165">
        <f t="shared" si="9"/>
        <v>0</v>
      </c>
      <c r="X25" s="114"/>
      <c r="Y25" s="166">
        <f>SUM(Y6:Y24)</f>
        <v>0</v>
      </c>
      <c r="Z25" s="119"/>
    </row>
    <row r="26" spans="1:26" x14ac:dyDescent="0.2">
      <c r="A26" s="107"/>
      <c r="B26" s="114"/>
      <c r="C26" s="415" t="s">
        <v>170</v>
      </c>
      <c r="D26" s="416"/>
      <c r="E26" s="416"/>
      <c r="F26" s="416"/>
      <c r="G26" s="416"/>
      <c r="H26" s="416"/>
      <c r="I26" s="417"/>
      <c r="J26" s="114"/>
      <c r="K26" s="167" t="s">
        <v>111</v>
      </c>
      <c r="L26" s="133">
        <f>L25*21%</f>
        <v>0</v>
      </c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9"/>
    </row>
    <row r="27" spans="1:26" ht="15.75" thickBot="1" x14ac:dyDescent="0.25">
      <c r="A27" s="107"/>
      <c r="B27" s="114"/>
      <c r="C27" s="114"/>
      <c r="D27" s="114"/>
      <c r="E27" s="114"/>
      <c r="F27" s="114"/>
      <c r="G27" s="114"/>
      <c r="H27" s="114"/>
      <c r="I27" s="114"/>
      <c r="J27" s="114"/>
      <c r="K27" s="168" t="s">
        <v>87</v>
      </c>
      <c r="L27" s="169">
        <f>SUM(L25:L26)</f>
        <v>0</v>
      </c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9"/>
    </row>
    <row r="28" spans="1:26" x14ac:dyDescent="0.2">
      <c r="A28" s="107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9"/>
    </row>
    <row r="29" spans="1:26" x14ac:dyDescent="0.2">
      <c r="A29" s="107"/>
      <c r="B29" s="114"/>
      <c r="C29" s="114"/>
      <c r="D29" s="114"/>
      <c r="E29" s="170" t="s">
        <v>141</v>
      </c>
      <c r="F29" s="114"/>
      <c r="G29" s="114"/>
      <c r="H29" s="114"/>
      <c r="I29" s="114"/>
      <c r="J29" s="114"/>
      <c r="K29" s="171" t="s">
        <v>134</v>
      </c>
      <c r="L29" s="172">
        <f>+L25*10.5%</f>
        <v>0</v>
      </c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9"/>
    </row>
    <row r="30" spans="1:26" ht="15.75" thickBot="1" x14ac:dyDescent="0.25">
      <c r="A30" s="107"/>
      <c r="B30" s="114"/>
      <c r="C30" s="114"/>
      <c r="D30" s="114"/>
      <c r="E30" s="173">
        <f>+Y25</f>
        <v>0</v>
      </c>
      <c r="F30" s="114"/>
      <c r="G30" s="114"/>
      <c r="H30" s="114"/>
      <c r="I30" s="114"/>
      <c r="J30" s="114"/>
      <c r="K30" s="168" t="s">
        <v>87</v>
      </c>
      <c r="L30" s="174">
        <f>+L25+L29</f>
        <v>0</v>
      </c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9"/>
    </row>
    <row r="31" spans="1:26" x14ac:dyDescent="0.2">
      <c r="A31" s="175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7"/>
    </row>
    <row r="32" spans="1:26" x14ac:dyDescent="0.2">
      <c r="A32" s="353"/>
      <c r="B32" s="353"/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353"/>
      <c r="Z32" s="353"/>
    </row>
  </sheetData>
  <sheetProtection algorithmName="SHA-512" hashValue="2Bc5oGwZz45NSNZGa9UDIMAUfytvXrmYp3bIeyhEp8PlIr4+RSEhy6PP9NAeHO404zaqCjCyxP2mEZi3TpavPA==" saltValue="uB3BHanoJdkkFTlecDmz0w==" spinCount="100000" sheet="1" objects="1" scenarios="1"/>
  <protectedRanges>
    <protectedRange sqref="N6:W14 N16:W24" name="Modificable"/>
  </protectedRanges>
  <mergeCells count="14">
    <mergeCell ref="C25:I25"/>
    <mergeCell ref="C26:I26"/>
    <mergeCell ref="E5:F5"/>
    <mergeCell ref="B6:B14"/>
    <mergeCell ref="C6:C9"/>
    <mergeCell ref="C10:C14"/>
    <mergeCell ref="B16:B24"/>
    <mergeCell ref="C16:C19"/>
    <mergeCell ref="C20:C24"/>
    <mergeCell ref="H4:I4"/>
    <mergeCell ref="K4:L4"/>
    <mergeCell ref="B5:C5"/>
    <mergeCell ref="B4:E4"/>
    <mergeCell ref="B3:I3"/>
  </mergeCells>
  <conditionalFormatting sqref="Y6:Y24">
    <cfRule type="dataBar" priority="6">
      <dataBar>
        <cfvo type="min"/>
        <cfvo type="max"/>
        <color rgb="FFFF555A"/>
      </dataBar>
    </cfRule>
  </conditionalFormatting>
  <conditionalFormatting sqref="K6:K14 K16:K24">
    <cfRule type="cellIs" dxfId="2" priority="1" operator="equal">
      <formula>0</formula>
    </cfRule>
  </conditionalFormatting>
  <printOptions horizontalCentered="1"/>
  <pageMargins left="0.35433070866141736" right="0.35433070866141736" top="0.47" bottom="0.35433070866141736" header="0.23622047244094491" footer="0.19685039370078741"/>
  <pageSetup paperSize="9" scale="7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W73"/>
  <sheetViews>
    <sheetView showGridLines="0" zoomScale="90" zoomScaleNormal="90" workbookViewId="0">
      <pane ySplit="1" topLeftCell="A2" activePane="bottomLeft" state="frozen"/>
      <selection activeCell="L3" sqref="L3"/>
      <selection pane="bottomLeft" activeCell="AA11" sqref="AA11"/>
    </sheetView>
  </sheetViews>
  <sheetFormatPr baseColWidth="10" defaultColWidth="12" defaultRowHeight="14.25" x14ac:dyDescent="0.2"/>
  <cols>
    <col min="1" max="1" width="1.5" style="185" customWidth="1"/>
    <col min="2" max="2" width="5.33203125" style="185" customWidth="1"/>
    <col min="3" max="3" width="5.83203125" style="185" customWidth="1"/>
    <col min="4" max="4" width="8.5" style="185" customWidth="1"/>
    <col min="5" max="5" width="11.6640625" style="185" customWidth="1"/>
    <col min="6" max="6" width="12" style="185" customWidth="1"/>
    <col min="7" max="7" width="8" style="185" hidden="1" customWidth="1"/>
    <col min="8" max="8" width="12.6640625" style="185" hidden="1" customWidth="1"/>
    <col min="9" max="9" width="14.5" style="185" customWidth="1"/>
    <col min="10" max="10" width="16.33203125" style="185" customWidth="1"/>
    <col min="11" max="11" width="2.5" style="185" customWidth="1"/>
    <col min="12" max="12" width="12.83203125" style="185" customWidth="1"/>
    <col min="13" max="13" width="21" style="185" customWidth="1"/>
    <col min="14" max="14" width="2.83203125" style="185" customWidth="1"/>
    <col min="15" max="21" width="10.5" style="185" customWidth="1"/>
    <col min="22" max="22" width="2.6640625" style="185" customWidth="1"/>
    <col min="23" max="23" width="16.6640625" style="185" customWidth="1"/>
    <col min="24" max="24" width="3.83203125" style="185" customWidth="1"/>
    <col min="25" max="16384" width="12" style="185"/>
  </cols>
  <sheetData>
    <row r="1" spans="1:23" s="182" customFormat="1" ht="51" customHeight="1" x14ac:dyDescent="0.2">
      <c r="A1" s="181" t="s">
        <v>236</v>
      </c>
      <c r="U1" s="183" t="s">
        <v>228</v>
      </c>
      <c r="V1" s="183"/>
      <c r="W1" s="183"/>
    </row>
    <row r="2" spans="1:23" s="182" customFormat="1" ht="8.25" customHeight="1" x14ac:dyDescent="0.2">
      <c r="U2" s="183"/>
      <c r="V2" s="183"/>
      <c r="W2" s="183"/>
    </row>
    <row r="3" spans="1:23" s="184" customFormat="1" ht="23.25" customHeight="1" x14ac:dyDescent="0.2">
      <c r="C3" s="430" t="s">
        <v>174</v>
      </c>
      <c r="D3" s="430"/>
      <c r="E3" s="430"/>
      <c r="F3" s="430"/>
      <c r="G3" s="430"/>
      <c r="H3" s="430"/>
      <c r="I3" s="430"/>
      <c r="J3" s="430"/>
    </row>
    <row r="4" spans="1:23" ht="21.75" customHeight="1" x14ac:dyDescent="0.2">
      <c r="C4" s="423" t="s">
        <v>21</v>
      </c>
      <c r="D4" s="424"/>
      <c r="E4" s="424"/>
      <c r="F4" s="425"/>
      <c r="G4" s="186"/>
      <c r="H4" s="186"/>
      <c r="I4" s="422" t="s">
        <v>164</v>
      </c>
      <c r="J4" s="422"/>
      <c r="K4" s="187"/>
      <c r="L4" s="426" t="s">
        <v>83</v>
      </c>
      <c r="M4" s="427"/>
    </row>
    <row r="5" spans="1:23" ht="38.25" customHeight="1" thickBot="1" x14ac:dyDescent="0.25">
      <c r="B5" s="188"/>
      <c r="C5" s="189" t="s">
        <v>20</v>
      </c>
      <c r="D5" s="190" t="s">
        <v>120</v>
      </c>
      <c r="E5" s="190" t="s">
        <v>122</v>
      </c>
      <c r="F5" s="420" t="s">
        <v>0</v>
      </c>
      <c r="G5" s="420"/>
      <c r="H5" s="189" t="s">
        <v>142</v>
      </c>
      <c r="I5" s="191" t="s">
        <v>112</v>
      </c>
      <c r="J5" s="189" t="s">
        <v>113</v>
      </c>
      <c r="L5" s="192" t="s">
        <v>85</v>
      </c>
      <c r="M5" s="192" t="s">
        <v>88</v>
      </c>
      <c r="O5" s="189" t="s">
        <v>89</v>
      </c>
      <c r="P5" s="189" t="s">
        <v>90</v>
      </c>
      <c r="Q5" s="189" t="s">
        <v>91</v>
      </c>
      <c r="R5" s="189" t="s">
        <v>92</v>
      </c>
      <c r="S5" s="189" t="s">
        <v>133</v>
      </c>
      <c r="T5" s="189" t="s">
        <v>93</v>
      </c>
      <c r="U5" s="189" t="s">
        <v>162</v>
      </c>
      <c r="V5" s="193"/>
      <c r="W5" s="190" t="s">
        <v>140</v>
      </c>
    </row>
    <row r="6" spans="1:23" ht="15.75" customHeight="1" x14ac:dyDescent="0.2">
      <c r="B6" s="438" t="s">
        <v>188</v>
      </c>
      <c r="C6" s="434" t="s">
        <v>5</v>
      </c>
      <c r="D6" s="263" t="s">
        <v>6</v>
      </c>
      <c r="E6" s="68" t="s">
        <v>114</v>
      </c>
      <c r="F6" s="194" t="s">
        <v>16</v>
      </c>
      <c r="G6" s="195">
        <v>50</v>
      </c>
      <c r="H6" s="196">
        <v>0.77500000000000002</v>
      </c>
      <c r="I6" s="197">
        <v>16.933332910000001</v>
      </c>
      <c r="J6" s="198">
        <f t="shared" ref="J6:J15" si="0">I6*50</f>
        <v>846.66664550000007</v>
      </c>
      <c r="L6" s="201">
        <f>SUM(O6:U6)</f>
        <v>0</v>
      </c>
      <c r="M6" s="202">
        <f>L6*J6</f>
        <v>0</v>
      </c>
      <c r="O6" s="203"/>
      <c r="P6" s="203"/>
      <c r="Q6" s="203"/>
      <c r="R6" s="203"/>
      <c r="S6" s="203"/>
      <c r="T6" s="203"/>
      <c r="U6" s="203"/>
      <c r="V6" s="204"/>
      <c r="W6" s="205">
        <f>L6*H6</f>
        <v>0</v>
      </c>
    </row>
    <row r="7" spans="1:23" ht="15.75" customHeight="1" x14ac:dyDescent="0.2">
      <c r="B7" s="439"/>
      <c r="C7" s="435"/>
      <c r="D7" s="264" t="s">
        <v>7</v>
      </c>
      <c r="E7" s="69" t="s">
        <v>115</v>
      </c>
      <c r="F7" s="206" t="s">
        <v>17</v>
      </c>
      <c r="G7" s="207">
        <v>50</v>
      </c>
      <c r="H7" s="208">
        <v>1.36</v>
      </c>
      <c r="I7" s="209">
        <v>33.866665820000001</v>
      </c>
      <c r="J7" s="210">
        <f t="shared" si="0"/>
        <v>1693.3332910000001</v>
      </c>
      <c r="L7" s="211">
        <f t="shared" ref="L7:L26" si="1">SUM(O7:U7)</f>
        <v>0</v>
      </c>
      <c r="M7" s="212">
        <f>L7*J7</f>
        <v>0</v>
      </c>
      <c r="O7" s="213"/>
      <c r="P7" s="213"/>
      <c r="Q7" s="213"/>
      <c r="R7" s="213"/>
      <c r="S7" s="213"/>
      <c r="T7" s="213"/>
      <c r="U7" s="213"/>
      <c r="V7" s="204"/>
      <c r="W7" s="214">
        <f>L7*H7</f>
        <v>0</v>
      </c>
    </row>
    <row r="8" spans="1:23" ht="15.75" customHeight="1" x14ac:dyDescent="0.2">
      <c r="B8" s="439"/>
      <c r="C8" s="435"/>
      <c r="D8" s="264" t="s">
        <v>8</v>
      </c>
      <c r="E8" s="69" t="s">
        <v>150</v>
      </c>
      <c r="F8" s="206" t="s">
        <v>18</v>
      </c>
      <c r="G8" s="207">
        <v>50</v>
      </c>
      <c r="H8" s="208">
        <v>2.2450000000000001</v>
      </c>
      <c r="I8" s="209">
        <v>51.066665389999997</v>
      </c>
      <c r="J8" s="210">
        <f t="shared" si="0"/>
        <v>2553.3332694999999</v>
      </c>
      <c r="L8" s="211">
        <f t="shared" si="1"/>
        <v>0</v>
      </c>
      <c r="M8" s="212">
        <f>L8*J8</f>
        <v>0</v>
      </c>
      <c r="O8" s="213"/>
      <c r="P8" s="213"/>
      <c r="Q8" s="213"/>
      <c r="R8" s="213"/>
      <c r="S8" s="213"/>
      <c r="T8" s="213"/>
      <c r="U8" s="213"/>
      <c r="V8" s="204"/>
      <c r="W8" s="214">
        <f>L8*H8</f>
        <v>0</v>
      </c>
    </row>
    <row r="9" spans="1:23" ht="15.75" customHeight="1" x14ac:dyDescent="0.2">
      <c r="B9" s="439"/>
      <c r="C9" s="435"/>
      <c r="D9" s="264" t="s">
        <v>9</v>
      </c>
      <c r="E9" s="69" t="s">
        <v>151</v>
      </c>
      <c r="F9" s="206" t="s">
        <v>1</v>
      </c>
      <c r="G9" s="207">
        <v>50</v>
      </c>
      <c r="H9" s="208">
        <v>2.85</v>
      </c>
      <c r="I9" s="209">
        <v>67.733331640000003</v>
      </c>
      <c r="J9" s="210">
        <f t="shared" si="0"/>
        <v>3386.6665820000003</v>
      </c>
      <c r="L9" s="211">
        <f t="shared" si="1"/>
        <v>0</v>
      </c>
      <c r="M9" s="212">
        <f>L9*J9</f>
        <v>0</v>
      </c>
      <c r="O9" s="213"/>
      <c r="P9" s="213"/>
      <c r="Q9" s="213"/>
      <c r="R9" s="213"/>
      <c r="S9" s="213"/>
      <c r="T9" s="213"/>
      <c r="U9" s="213"/>
      <c r="V9" s="204"/>
      <c r="W9" s="214">
        <f>L9*H9</f>
        <v>0</v>
      </c>
    </row>
    <row r="10" spans="1:23" ht="15.75" customHeight="1" thickBot="1" x14ac:dyDescent="0.25">
      <c r="B10" s="439"/>
      <c r="C10" s="436"/>
      <c r="D10" s="265" t="s">
        <v>10</v>
      </c>
      <c r="E10" s="70" t="s">
        <v>118</v>
      </c>
      <c r="F10" s="215" t="s">
        <v>19</v>
      </c>
      <c r="G10" s="216">
        <v>50</v>
      </c>
      <c r="H10" s="217">
        <v>3.6</v>
      </c>
      <c r="I10" s="218">
        <v>81.866664619999995</v>
      </c>
      <c r="J10" s="219">
        <f t="shared" si="0"/>
        <v>4093.3332309999996</v>
      </c>
      <c r="L10" s="220">
        <f t="shared" si="1"/>
        <v>0</v>
      </c>
      <c r="M10" s="221">
        <f>L10*J10</f>
        <v>0</v>
      </c>
      <c r="O10" s="222"/>
      <c r="P10" s="222"/>
      <c r="Q10" s="222"/>
      <c r="R10" s="222"/>
      <c r="S10" s="222"/>
      <c r="T10" s="222"/>
      <c r="U10" s="222"/>
      <c r="V10" s="204"/>
      <c r="W10" s="223">
        <f>L10*H10</f>
        <v>0</v>
      </c>
    </row>
    <row r="11" spans="1:23" ht="15.75" customHeight="1" x14ac:dyDescent="0.2">
      <c r="B11" s="439"/>
      <c r="C11" s="437" t="s">
        <v>4</v>
      </c>
      <c r="D11" s="266" t="s">
        <v>11</v>
      </c>
      <c r="E11" s="71" t="s">
        <v>116</v>
      </c>
      <c r="F11" s="224" t="s">
        <v>175</v>
      </c>
      <c r="G11" s="225">
        <v>50</v>
      </c>
      <c r="H11" s="226">
        <v>0.95</v>
      </c>
      <c r="I11" s="199">
        <v>16.266666260000001</v>
      </c>
      <c r="J11" s="200">
        <f t="shared" si="0"/>
        <v>813.33331300000009</v>
      </c>
      <c r="L11" s="201">
        <f t="shared" si="1"/>
        <v>0</v>
      </c>
      <c r="M11" s="202">
        <f>L11*J11</f>
        <v>0</v>
      </c>
      <c r="O11" s="203"/>
      <c r="P11" s="203"/>
      <c r="Q11" s="203"/>
      <c r="R11" s="203"/>
      <c r="S11" s="203"/>
      <c r="T11" s="203"/>
      <c r="U11" s="203"/>
      <c r="V11" s="204"/>
      <c r="W11" s="205">
        <f>L11*H11</f>
        <v>0</v>
      </c>
    </row>
    <row r="12" spans="1:23" ht="15.75" customHeight="1" x14ac:dyDescent="0.2">
      <c r="B12" s="439"/>
      <c r="C12" s="435"/>
      <c r="D12" s="264" t="s">
        <v>12</v>
      </c>
      <c r="E12" s="69" t="s">
        <v>117</v>
      </c>
      <c r="F12" s="206" t="s">
        <v>176</v>
      </c>
      <c r="G12" s="207">
        <v>50</v>
      </c>
      <c r="H12" s="208">
        <v>1.21</v>
      </c>
      <c r="I12" s="209">
        <v>22.533332769999998</v>
      </c>
      <c r="J12" s="210">
        <f t="shared" si="0"/>
        <v>1126.6666384999999</v>
      </c>
      <c r="L12" s="211">
        <f t="shared" si="1"/>
        <v>0</v>
      </c>
      <c r="M12" s="212">
        <f>L12*J12</f>
        <v>0</v>
      </c>
      <c r="O12" s="213"/>
      <c r="P12" s="213"/>
      <c r="Q12" s="213"/>
      <c r="R12" s="213"/>
      <c r="S12" s="213"/>
      <c r="T12" s="213"/>
      <c r="U12" s="213"/>
      <c r="V12" s="204"/>
      <c r="W12" s="214">
        <f>L12*H12</f>
        <v>0</v>
      </c>
    </row>
    <row r="13" spans="1:23" ht="15.75" customHeight="1" x14ac:dyDescent="0.2">
      <c r="B13" s="439"/>
      <c r="C13" s="435"/>
      <c r="D13" s="264" t="s">
        <v>13</v>
      </c>
      <c r="E13" s="69" t="s">
        <v>150</v>
      </c>
      <c r="F13" s="206" t="s">
        <v>177</v>
      </c>
      <c r="G13" s="207">
        <v>50</v>
      </c>
      <c r="H13" s="208">
        <v>1.87</v>
      </c>
      <c r="I13" s="209">
        <v>40.799998980000005</v>
      </c>
      <c r="J13" s="210">
        <f t="shared" si="0"/>
        <v>2039.9999490000002</v>
      </c>
      <c r="L13" s="211">
        <f t="shared" si="1"/>
        <v>0</v>
      </c>
      <c r="M13" s="212">
        <f>L13*J13</f>
        <v>0</v>
      </c>
      <c r="O13" s="213"/>
      <c r="P13" s="213"/>
      <c r="Q13" s="213"/>
      <c r="R13" s="213"/>
      <c r="S13" s="213"/>
      <c r="T13" s="213"/>
      <c r="U13" s="213"/>
      <c r="V13" s="204"/>
      <c r="W13" s="214">
        <f>L13*H13</f>
        <v>0</v>
      </c>
    </row>
    <row r="14" spans="1:23" ht="15.75" customHeight="1" x14ac:dyDescent="0.2">
      <c r="B14" s="439"/>
      <c r="C14" s="435"/>
      <c r="D14" s="264" t="s">
        <v>14</v>
      </c>
      <c r="E14" s="69" t="s">
        <v>151</v>
      </c>
      <c r="F14" s="206" t="s">
        <v>178</v>
      </c>
      <c r="G14" s="207">
        <v>50</v>
      </c>
      <c r="H14" s="208">
        <v>2.27</v>
      </c>
      <c r="I14" s="209">
        <v>51.066665389999997</v>
      </c>
      <c r="J14" s="210">
        <f t="shared" si="0"/>
        <v>2553.3332694999999</v>
      </c>
      <c r="L14" s="211">
        <f t="shared" si="1"/>
        <v>0</v>
      </c>
      <c r="M14" s="212">
        <f>L14*J14</f>
        <v>0</v>
      </c>
      <c r="O14" s="213"/>
      <c r="P14" s="213"/>
      <c r="Q14" s="213"/>
      <c r="R14" s="213"/>
      <c r="S14" s="213"/>
      <c r="T14" s="213"/>
      <c r="U14" s="213"/>
      <c r="V14" s="204"/>
      <c r="W14" s="214">
        <f>L14*H14</f>
        <v>0</v>
      </c>
    </row>
    <row r="15" spans="1:23" ht="15.75" customHeight="1" thickBot="1" x14ac:dyDescent="0.25">
      <c r="B15" s="440"/>
      <c r="C15" s="436"/>
      <c r="D15" s="265" t="s">
        <v>15</v>
      </c>
      <c r="E15" s="70" t="s">
        <v>152</v>
      </c>
      <c r="F15" s="215" t="s">
        <v>179</v>
      </c>
      <c r="G15" s="216">
        <v>50</v>
      </c>
      <c r="H15" s="217">
        <v>3.4849999999999999</v>
      </c>
      <c r="I15" s="218">
        <v>67.733331640000003</v>
      </c>
      <c r="J15" s="219">
        <f t="shared" si="0"/>
        <v>3386.6665820000003</v>
      </c>
      <c r="L15" s="220">
        <f t="shared" si="1"/>
        <v>0</v>
      </c>
      <c r="M15" s="221">
        <f>L15*J15</f>
        <v>0</v>
      </c>
      <c r="O15" s="222"/>
      <c r="P15" s="222"/>
      <c r="Q15" s="222"/>
      <c r="R15" s="222"/>
      <c r="S15" s="222"/>
      <c r="T15" s="222"/>
      <c r="U15" s="222"/>
      <c r="V15" s="204"/>
      <c r="W15" s="223">
        <f>L15*H15</f>
        <v>0</v>
      </c>
    </row>
    <row r="16" spans="1:23" ht="6" customHeight="1" thickBot="1" x14ac:dyDescent="0.25">
      <c r="B16" s="227"/>
      <c r="C16" s="228"/>
      <c r="D16" s="72"/>
      <c r="E16" s="73"/>
      <c r="F16" s="229"/>
      <c r="G16" s="230"/>
      <c r="H16" s="231"/>
      <c r="I16" s="232"/>
      <c r="J16" s="233"/>
      <c r="L16" s="234"/>
      <c r="M16" s="235"/>
      <c r="O16" s="236"/>
      <c r="P16" s="236"/>
      <c r="Q16" s="236"/>
      <c r="R16" s="236"/>
      <c r="S16" s="237"/>
      <c r="T16" s="238"/>
      <c r="U16" s="238"/>
      <c r="V16" s="204"/>
      <c r="W16" s="238"/>
    </row>
    <row r="17" spans="1:23" ht="15.75" customHeight="1" x14ac:dyDescent="0.2">
      <c r="B17" s="441" t="s">
        <v>189</v>
      </c>
      <c r="C17" s="437" t="s">
        <v>5</v>
      </c>
      <c r="D17" s="266" t="s">
        <v>6</v>
      </c>
      <c r="E17" s="71" t="s">
        <v>153</v>
      </c>
      <c r="F17" s="224" t="s">
        <v>16</v>
      </c>
      <c r="G17" s="225">
        <v>50</v>
      </c>
      <c r="H17" s="226">
        <v>0.82</v>
      </c>
      <c r="I17" s="199">
        <v>18.26666621</v>
      </c>
      <c r="J17" s="200">
        <f t="shared" ref="J17:J26" si="2">I17*50</f>
        <v>913.33331050000004</v>
      </c>
      <c r="L17" s="201">
        <f t="shared" si="1"/>
        <v>0</v>
      </c>
      <c r="M17" s="202">
        <f>L17*J17</f>
        <v>0</v>
      </c>
      <c r="N17" s="239"/>
      <c r="O17" s="203"/>
      <c r="P17" s="203"/>
      <c r="Q17" s="203"/>
      <c r="R17" s="203"/>
      <c r="S17" s="203"/>
      <c r="T17" s="203"/>
      <c r="U17" s="203"/>
      <c r="V17" s="204"/>
      <c r="W17" s="205">
        <f>L17*H17</f>
        <v>0</v>
      </c>
    </row>
    <row r="18" spans="1:23" ht="15.75" customHeight="1" x14ac:dyDescent="0.2">
      <c r="B18" s="439"/>
      <c r="C18" s="435"/>
      <c r="D18" s="264" t="s">
        <v>7</v>
      </c>
      <c r="E18" s="69" t="s">
        <v>116</v>
      </c>
      <c r="F18" s="206" t="s">
        <v>17</v>
      </c>
      <c r="G18" s="207">
        <v>50</v>
      </c>
      <c r="H18" s="208">
        <v>1.605</v>
      </c>
      <c r="I18" s="209">
        <v>36.66666575</v>
      </c>
      <c r="J18" s="210">
        <f t="shared" si="2"/>
        <v>1833.3332875000001</v>
      </c>
      <c r="L18" s="211">
        <f t="shared" si="1"/>
        <v>0</v>
      </c>
      <c r="M18" s="212">
        <f>L18*J18</f>
        <v>0</v>
      </c>
      <c r="O18" s="213"/>
      <c r="P18" s="213"/>
      <c r="Q18" s="213"/>
      <c r="R18" s="213"/>
      <c r="S18" s="213"/>
      <c r="T18" s="213"/>
      <c r="U18" s="213"/>
      <c r="V18" s="204"/>
      <c r="W18" s="214">
        <f>L18*H18</f>
        <v>0</v>
      </c>
    </row>
    <row r="19" spans="1:23" ht="15.75" customHeight="1" x14ac:dyDescent="0.2">
      <c r="B19" s="439"/>
      <c r="C19" s="435"/>
      <c r="D19" s="264" t="s">
        <v>8</v>
      </c>
      <c r="E19" s="69" t="s">
        <v>154</v>
      </c>
      <c r="F19" s="206" t="s">
        <v>18</v>
      </c>
      <c r="G19" s="207">
        <v>50</v>
      </c>
      <c r="H19" s="208">
        <v>2.5049999999999999</v>
      </c>
      <c r="I19" s="209">
        <v>55.333331950000002</v>
      </c>
      <c r="J19" s="210">
        <f t="shared" si="2"/>
        <v>2766.6665975000001</v>
      </c>
      <c r="L19" s="211">
        <f t="shared" si="1"/>
        <v>0</v>
      </c>
      <c r="M19" s="212">
        <f>L19*J19</f>
        <v>0</v>
      </c>
      <c r="O19" s="213"/>
      <c r="P19" s="213"/>
      <c r="Q19" s="213"/>
      <c r="R19" s="213"/>
      <c r="S19" s="213"/>
      <c r="T19" s="213"/>
      <c r="U19" s="213"/>
      <c r="V19" s="204"/>
      <c r="W19" s="214">
        <f>L19*H19</f>
        <v>0</v>
      </c>
    </row>
    <row r="20" spans="1:23" ht="15.75" customHeight="1" x14ac:dyDescent="0.2">
      <c r="B20" s="439"/>
      <c r="C20" s="435"/>
      <c r="D20" s="264" t="s">
        <v>9</v>
      </c>
      <c r="E20" s="69" t="s">
        <v>155</v>
      </c>
      <c r="F20" s="206" t="s">
        <v>1</v>
      </c>
      <c r="G20" s="207">
        <v>50</v>
      </c>
      <c r="H20" s="208">
        <v>3.28</v>
      </c>
      <c r="I20" s="209">
        <v>73.466664829999999</v>
      </c>
      <c r="J20" s="210">
        <f t="shared" si="2"/>
        <v>3673.3332415</v>
      </c>
      <c r="L20" s="211">
        <f t="shared" si="1"/>
        <v>0</v>
      </c>
      <c r="M20" s="212">
        <f>L20*J20</f>
        <v>0</v>
      </c>
      <c r="O20" s="213"/>
      <c r="P20" s="213"/>
      <c r="Q20" s="213"/>
      <c r="R20" s="213"/>
      <c r="S20" s="213"/>
      <c r="T20" s="213"/>
      <c r="U20" s="213"/>
      <c r="V20" s="204"/>
      <c r="W20" s="214">
        <f>L20*H20</f>
        <v>0</v>
      </c>
    </row>
    <row r="21" spans="1:23" ht="15.75" customHeight="1" thickBot="1" x14ac:dyDescent="0.25">
      <c r="B21" s="439"/>
      <c r="C21" s="436"/>
      <c r="D21" s="265" t="s">
        <v>10</v>
      </c>
      <c r="E21" s="70" t="s">
        <v>156</v>
      </c>
      <c r="F21" s="215" t="s">
        <v>19</v>
      </c>
      <c r="G21" s="216">
        <v>50</v>
      </c>
      <c r="H21" s="217">
        <v>4.6050000000000004</v>
      </c>
      <c r="I21" s="218">
        <v>88.533331120000014</v>
      </c>
      <c r="J21" s="219">
        <f t="shared" si="2"/>
        <v>4426.666556000001</v>
      </c>
      <c r="L21" s="220">
        <f t="shared" si="1"/>
        <v>0</v>
      </c>
      <c r="M21" s="221">
        <f>L21*J21</f>
        <v>0</v>
      </c>
      <c r="O21" s="222"/>
      <c r="P21" s="222"/>
      <c r="Q21" s="222"/>
      <c r="R21" s="222"/>
      <c r="S21" s="222"/>
      <c r="T21" s="222"/>
      <c r="U21" s="222"/>
      <c r="V21" s="204"/>
      <c r="W21" s="223">
        <f>L21*H21</f>
        <v>0</v>
      </c>
    </row>
    <row r="22" spans="1:23" ht="15.75" customHeight="1" x14ac:dyDescent="0.2">
      <c r="B22" s="439"/>
      <c r="C22" s="437" t="s">
        <v>4</v>
      </c>
      <c r="D22" s="266" t="s">
        <v>11</v>
      </c>
      <c r="E22" s="71" t="s">
        <v>119</v>
      </c>
      <c r="F22" s="224" t="s">
        <v>175</v>
      </c>
      <c r="G22" s="225">
        <v>50</v>
      </c>
      <c r="H22" s="226">
        <v>1.2</v>
      </c>
      <c r="I22" s="199">
        <v>17.733332890000003</v>
      </c>
      <c r="J22" s="200">
        <f t="shared" si="2"/>
        <v>886.66664450000019</v>
      </c>
      <c r="L22" s="201">
        <f t="shared" si="1"/>
        <v>0</v>
      </c>
      <c r="M22" s="202">
        <f>L22*J22</f>
        <v>0</v>
      </c>
      <c r="O22" s="203"/>
      <c r="P22" s="203"/>
      <c r="Q22" s="203"/>
      <c r="R22" s="203"/>
      <c r="S22" s="203"/>
      <c r="T22" s="203"/>
      <c r="U22" s="203"/>
      <c r="V22" s="204"/>
      <c r="W22" s="205">
        <f>L22*H22</f>
        <v>0</v>
      </c>
    </row>
    <row r="23" spans="1:23" ht="15.75" customHeight="1" x14ac:dyDescent="0.2">
      <c r="B23" s="439"/>
      <c r="C23" s="435"/>
      <c r="D23" s="264" t="s">
        <v>12</v>
      </c>
      <c r="E23" s="69" t="s">
        <v>157</v>
      </c>
      <c r="F23" s="206" t="s">
        <v>176</v>
      </c>
      <c r="G23" s="207">
        <v>50</v>
      </c>
      <c r="H23" s="208">
        <v>1.45</v>
      </c>
      <c r="I23" s="209">
        <v>24.533332720000001</v>
      </c>
      <c r="J23" s="210">
        <f t="shared" si="2"/>
        <v>1226.6666359999999</v>
      </c>
      <c r="L23" s="211">
        <f t="shared" si="1"/>
        <v>0</v>
      </c>
      <c r="M23" s="212">
        <f>L23*J23</f>
        <v>0</v>
      </c>
      <c r="O23" s="213"/>
      <c r="P23" s="213"/>
      <c r="Q23" s="213"/>
      <c r="R23" s="213"/>
      <c r="S23" s="213"/>
      <c r="T23" s="213"/>
      <c r="U23" s="213"/>
      <c r="V23" s="204"/>
      <c r="W23" s="214">
        <f>L23*H23</f>
        <v>0</v>
      </c>
    </row>
    <row r="24" spans="1:23" ht="15.75" customHeight="1" x14ac:dyDescent="0.2">
      <c r="B24" s="439"/>
      <c r="C24" s="435"/>
      <c r="D24" s="264" t="s">
        <v>13</v>
      </c>
      <c r="E24" s="69" t="s">
        <v>158</v>
      </c>
      <c r="F24" s="206" t="s">
        <v>177</v>
      </c>
      <c r="G24" s="207">
        <v>50</v>
      </c>
      <c r="H24" s="208">
        <v>2.09</v>
      </c>
      <c r="I24" s="209">
        <v>43.866665570000002</v>
      </c>
      <c r="J24" s="210">
        <f t="shared" si="2"/>
        <v>2193.3332785000002</v>
      </c>
      <c r="L24" s="211">
        <f t="shared" si="1"/>
        <v>0</v>
      </c>
      <c r="M24" s="212">
        <f>L24*J24</f>
        <v>0</v>
      </c>
      <c r="O24" s="213"/>
      <c r="P24" s="213"/>
      <c r="Q24" s="213"/>
      <c r="R24" s="213"/>
      <c r="S24" s="213"/>
      <c r="T24" s="213"/>
      <c r="U24" s="213"/>
      <c r="V24" s="204"/>
      <c r="W24" s="214">
        <f>L24*H24</f>
        <v>0</v>
      </c>
    </row>
    <row r="25" spans="1:23" ht="15.75" customHeight="1" x14ac:dyDescent="0.2">
      <c r="B25" s="439"/>
      <c r="C25" s="435"/>
      <c r="D25" s="264" t="s">
        <v>14</v>
      </c>
      <c r="E25" s="69" t="s">
        <v>159</v>
      </c>
      <c r="F25" s="206" t="s">
        <v>178</v>
      </c>
      <c r="G25" s="207">
        <v>50</v>
      </c>
      <c r="H25" s="208">
        <v>2.9550000000000001</v>
      </c>
      <c r="I25" s="209">
        <v>54.933331960000004</v>
      </c>
      <c r="J25" s="210">
        <f t="shared" si="2"/>
        <v>2746.6665980000002</v>
      </c>
      <c r="L25" s="211">
        <f t="shared" si="1"/>
        <v>0</v>
      </c>
      <c r="M25" s="212">
        <f>L25*J25</f>
        <v>0</v>
      </c>
      <c r="O25" s="213"/>
      <c r="P25" s="213"/>
      <c r="Q25" s="213"/>
      <c r="R25" s="213"/>
      <c r="S25" s="213"/>
      <c r="T25" s="213"/>
      <c r="U25" s="213"/>
      <c r="V25" s="204"/>
      <c r="W25" s="214">
        <f>L25*H25</f>
        <v>0</v>
      </c>
    </row>
    <row r="26" spans="1:23" ht="15.75" customHeight="1" thickBot="1" x14ac:dyDescent="0.25">
      <c r="B26" s="440"/>
      <c r="C26" s="436"/>
      <c r="D26" s="265" t="s">
        <v>15</v>
      </c>
      <c r="E26" s="70" t="s">
        <v>160</v>
      </c>
      <c r="F26" s="215" t="s">
        <v>179</v>
      </c>
      <c r="G26" s="216">
        <v>50</v>
      </c>
      <c r="H26" s="217">
        <v>4.57</v>
      </c>
      <c r="I26" s="218">
        <v>73.199998170000001</v>
      </c>
      <c r="J26" s="219">
        <f t="shared" si="2"/>
        <v>3659.9999084999999</v>
      </c>
      <c r="L26" s="220">
        <f t="shared" si="1"/>
        <v>0</v>
      </c>
      <c r="M26" s="221">
        <f>L26*J26</f>
        <v>0</v>
      </c>
      <c r="O26" s="222"/>
      <c r="P26" s="222"/>
      <c r="Q26" s="222"/>
      <c r="R26" s="222"/>
      <c r="S26" s="222"/>
      <c r="T26" s="222"/>
      <c r="U26" s="222"/>
      <c r="V26" s="204"/>
      <c r="W26" s="223">
        <f>L26*H26</f>
        <v>0</v>
      </c>
    </row>
    <row r="27" spans="1:23" ht="15" x14ac:dyDescent="0.2">
      <c r="D27" s="428" t="s">
        <v>180</v>
      </c>
      <c r="E27" s="428"/>
      <c r="F27" s="428"/>
      <c r="G27" s="428"/>
      <c r="H27" s="428"/>
      <c r="I27" s="428"/>
      <c r="J27" s="428"/>
      <c r="L27" s="240">
        <f>SUM(L6:L26)</f>
        <v>0</v>
      </c>
      <c r="M27" s="202">
        <f>SUM(M6:M26)</f>
        <v>0</v>
      </c>
      <c r="O27" s="240">
        <f t="shared" ref="O27:U27" si="3">SUM(O6:O26)</f>
        <v>0</v>
      </c>
      <c r="P27" s="240">
        <f t="shared" si="3"/>
        <v>0</v>
      </c>
      <c r="Q27" s="240">
        <f t="shared" si="3"/>
        <v>0</v>
      </c>
      <c r="R27" s="240">
        <f t="shared" si="3"/>
        <v>0</v>
      </c>
      <c r="S27" s="240">
        <f t="shared" si="3"/>
        <v>0</v>
      </c>
      <c r="T27" s="240">
        <f t="shared" ref="T27" si="4">SUM(T6:T26)</f>
        <v>0</v>
      </c>
      <c r="U27" s="240">
        <f t="shared" si="3"/>
        <v>0</v>
      </c>
      <c r="V27" s="241"/>
      <c r="W27" s="240">
        <f t="shared" ref="W27" si="5">SUM(W6:W26)</f>
        <v>0</v>
      </c>
    </row>
    <row r="28" spans="1:23" ht="15.75" thickBot="1" x14ac:dyDescent="0.25">
      <c r="D28" s="419" t="s">
        <v>181</v>
      </c>
      <c r="E28" s="419"/>
      <c r="F28" s="419"/>
      <c r="G28" s="419"/>
      <c r="H28" s="419"/>
      <c r="I28" s="419"/>
      <c r="J28" s="419"/>
      <c r="K28" s="242"/>
      <c r="L28" s="243" t="s">
        <v>111</v>
      </c>
      <c r="M28" s="244">
        <f>M27*21%</f>
        <v>0</v>
      </c>
    </row>
    <row r="29" spans="1:23" ht="15.75" thickBot="1" x14ac:dyDescent="0.25">
      <c r="D29" s="245"/>
      <c r="E29" s="245"/>
      <c r="F29" s="245"/>
      <c r="G29" s="245"/>
      <c r="H29" s="245"/>
      <c r="I29" s="245"/>
      <c r="J29" s="245"/>
      <c r="L29" s="267" t="s">
        <v>87</v>
      </c>
      <c r="M29" s="246">
        <f>SUM(M27:M28)</f>
        <v>0</v>
      </c>
    </row>
    <row r="30" spans="1:23" x14ac:dyDescent="0.2">
      <c r="D30" s="245"/>
      <c r="E30" s="245"/>
      <c r="F30" s="245"/>
      <c r="G30" s="245"/>
      <c r="H30" s="245"/>
      <c r="I30" s="245"/>
      <c r="J30" s="245"/>
    </row>
    <row r="31" spans="1:23" x14ac:dyDescent="0.2">
      <c r="A31" s="353"/>
      <c r="B31" s="353"/>
      <c r="C31" s="353"/>
      <c r="D31" s="354"/>
      <c r="E31" s="354"/>
      <c r="F31" s="247" t="s">
        <v>141</v>
      </c>
      <c r="G31" s="245"/>
      <c r="H31" s="245"/>
      <c r="I31" s="354"/>
      <c r="J31" s="354"/>
      <c r="K31" s="353"/>
      <c r="L31" s="248" t="s">
        <v>134</v>
      </c>
      <c r="M31" s="249">
        <f>+M27*10.5%</f>
        <v>0</v>
      </c>
      <c r="N31" s="353"/>
      <c r="O31" s="353"/>
      <c r="P31" s="353"/>
      <c r="Q31" s="353"/>
      <c r="R31" s="353"/>
      <c r="S31" s="353"/>
      <c r="T31" s="353"/>
      <c r="U31" s="353"/>
      <c r="V31" s="353"/>
      <c r="W31" s="353"/>
    </row>
    <row r="32" spans="1:23" ht="15" x14ac:dyDescent="0.2">
      <c r="A32" s="353"/>
      <c r="B32" s="353"/>
      <c r="C32" s="353"/>
      <c r="D32" s="354"/>
      <c r="E32" s="354"/>
      <c r="F32" s="250">
        <f>+W27</f>
        <v>0</v>
      </c>
      <c r="G32" s="245"/>
      <c r="H32" s="245"/>
      <c r="I32" s="354"/>
      <c r="J32" s="354"/>
      <c r="K32" s="353"/>
      <c r="L32" s="251" t="s">
        <v>87</v>
      </c>
      <c r="M32" s="252">
        <f>+M27+M31</f>
        <v>0</v>
      </c>
      <c r="N32" s="353"/>
      <c r="O32" s="353"/>
      <c r="P32" s="353"/>
      <c r="Q32" s="353"/>
      <c r="R32" s="353"/>
      <c r="S32" s="353"/>
      <c r="T32" s="353"/>
      <c r="U32" s="353"/>
      <c r="V32" s="353"/>
      <c r="W32" s="353"/>
    </row>
    <row r="33" spans="2:23" x14ac:dyDescent="0.2">
      <c r="D33" s="245"/>
      <c r="E33" s="245"/>
      <c r="F33" s="245"/>
      <c r="G33" s="245"/>
      <c r="H33" s="245"/>
      <c r="I33" s="245"/>
      <c r="J33" s="245"/>
    </row>
    <row r="35" spans="2:23" s="184" customFormat="1" ht="23.25" customHeight="1" x14ac:dyDescent="0.2">
      <c r="C35" s="429" t="s">
        <v>182</v>
      </c>
      <c r="D35" s="429"/>
      <c r="E35" s="429"/>
      <c r="F35" s="429"/>
      <c r="G35" s="429"/>
      <c r="H35" s="429"/>
      <c r="I35" s="429"/>
      <c r="J35" s="429"/>
    </row>
    <row r="36" spans="2:23" ht="21.75" customHeight="1" x14ac:dyDescent="0.2">
      <c r="C36" s="423" t="s">
        <v>143</v>
      </c>
      <c r="D36" s="424"/>
      <c r="E36" s="424"/>
      <c r="F36" s="425"/>
      <c r="G36" s="186"/>
      <c r="H36" s="186"/>
      <c r="I36" s="422" t="s">
        <v>164</v>
      </c>
      <c r="J36" s="422"/>
      <c r="K36" s="187"/>
      <c r="L36" s="426" t="s">
        <v>83</v>
      </c>
      <c r="M36" s="427"/>
    </row>
    <row r="37" spans="2:23" ht="38.25" customHeight="1" thickBot="1" x14ac:dyDescent="0.25">
      <c r="B37" s="188"/>
      <c r="C37" s="253" t="s">
        <v>20</v>
      </c>
      <c r="D37" s="254" t="s">
        <v>120</v>
      </c>
      <c r="E37" s="254" t="s">
        <v>122</v>
      </c>
      <c r="F37" s="420" t="s">
        <v>0</v>
      </c>
      <c r="G37" s="420"/>
      <c r="H37" s="189" t="s">
        <v>142</v>
      </c>
      <c r="I37" s="191" t="s">
        <v>112</v>
      </c>
      <c r="J37" s="189" t="s">
        <v>113</v>
      </c>
      <c r="L37" s="190" t="s">
        <v>85</v>
      </c>
      <c r="M37" s="190" t="s">
        <v>88</v>
      </c>
      <c r="W37" s="190" t="s">
        <v>140</v>
      </c>
    </row>
    <row r="38" spans="2:23" ht="15.75" customHeight="1" x14ac:dyDescent="0.2">
      <c r="B38" s="431" t="s">
        <v>183</v>
      </c>
      <c r="C38" s="434" t="s">
        <v>5</v>
      </c>
      <c r="D38" s="263" t="s">
        <v>6</v>
      </c>
      <c r="E38" s="68" t="s">
        <v>114</v>
      </c>
      <c r="F38" s="194" t="s">
        <v>16</v>
      </c>
      <c r="G38" s="195">
        <v>50</v>
      </c>
      <c r="H38" s="196">
        <v>0.55500000000000005</v>
      </c>
      <c r="I38" s="197">
        <v>8.9333331100000013</v>
      </c>
      <c r="J38" s="255">
        <f>I38*50</f>
        <v>446.66665550000005</v>
      </c>
      <c r="L38" s="203"/>
      <c r="M38" s="202">
        <f>L38*J38</f>
        <v>0</v>
      </c>
      <c r="W38" s="205">
        <f>L38*H38</f>
        <v>0</v>
      </c>
    </row>
    <row r="39" spans="2:23" ht="15.75" customHeight="1" x14ac:dyDescent="0.2">
      <c r="B39" s="432"/>
      <c r="C39" s="435"/>
      <c r="D39" s="264" t="s">
        <v>7</v>
      </c>
      <c r="E39" s="69" t="s">
        <v>115</v>
      </c>
      <c r="F39" s="206" t="s">
        <v>17</v>
      </c>
      <c r="G39" s="207">
        <v>50</v>
      </c>
      <c r="H39" s="208">
        <v>1.0449999999999999</v>
      </c>
      <c r="I39" s="209">
        <v>17.999999550000002</v>
      </c>
      <c r="J39" s="256">
        <f t="shared" ref="J39:J47" si="6">I39*50</f>
        <v>899.99997750000011</v>
      </c>
      <c r="L39" s="213"/>
      <c r="M39" s="212">
        <f>L39*J39</f>
        <v>0</v>
      </c>
      <c r="W39" s="214">
        <f>L39*H39</f>
        <v>0</v>
      </c>
    </row>
    <row r="40" spans="2:23" ht="15.75" customHeight="1" x14ac:dyDescent="0.2">
      <c r="B40" s="432"/>
      <c r="C40" s="435"/>
      <c r="D40" s="264" t="s">
        <v>8</v>
      </c>
      <c r="E40" s="69" t="s">
        <v>150</v>
      </c>
      <c r="F40" s="206" t="s">
        <v>18</v>
      </c>
      <c r="G40" s="207">
        <v>50</v>
      </c>
      <c r="H40" s="208">
        <v>1.54</v>
      </c>
      <c r="I40" s="209">
        <v>26.933332660000001</v>
      </c>
      <c r="J40" s="256">
        <f t="shared" si="6"/>
        <v>1346.666633</v>
      </c>
      <c r="L40" s="213"/>
      <c r="M40" s="212">
        <f>L40*J40</f>
        <v>0</v>
      </c>
      <c r="W40" s="214">
        <f>L40*H40</f>
        <v>0</v>
      </c>
    </row>
    <row r="41" spans="2:23" ht="15.75" customHeight="1" x14ac:dyDescent="0.2">
      <c r="B41" s="432"/>
      <c r="C41" s="435"/>
      <c r="D41" s="264" t="s">
        <v>9</v>
      </c>
      <c r="E41" s="69" t="s">
        <v>151</v>
      </c>
      <c r="F41" s="206" t="s">
        <v>1</v>
      </c>
      <c r="G41" s="207">
        <v>50</v>
      </c>
      <c r="H41" s="208">
        <v>2.2450000000000001</v>
      </c>
      <c r="I41" s="209">
        <v>35.999999100000004</v>
      </c>
      <c r="J41" s="256">
        <f t="shared" si="6"/>
        <v>1799.9999550000002</v>
      </c>
      <c r="L41" s="213"/>
      <c r="M41" s="212">
        <f>L41*J41</f>
        <v>0</v>
      </c>
      <c r="W41" s="214">
        <f>L41*H41</f>
        <v>0</v>
      </c>
    </row>
    <row r="42" spans="2:23" ht="15.75" customHeight="1" thickBot="1" x14ac:dyDescent="0.25">
      <c r="B42" s="432"/>
      <c r="C42" s="436"/>
      <c r="D42" s="265" t="s">
        <v>10</v>
      </c>
      <c r="E42" s="70" t="s">
        <v>118</v>
      </c>
      <c r="F42" s="215" t="s">
        <v>19</v>
      </c>
      <c r="G42" s="216">
        <v>50</v>
      </c>
      <c r="H42" s="217">
        <v>2.835</v>
      </c>
      <c r="I42" s="218">
        <v>43.199998919999999</v>
      </c>
      <c r="J42" s="257">
        <f t="shared" si="6"/>
        <v>2159.9999459999999</v>
      </c>
      <c r="L42" s="222"/>
      <c r="M42" s="221">
        <f>L42*J42</f>
        <v>0</v>
      </c>
      <c r="W42" s="223">
        <f>L42*H42</f>
        <v>0</v>
      </c>
    </row>
    <row r="43" spans="2:23" ht="15.75" customHeight="1" x14ac:dyDescent="0.2">
      <c r="B43" s="432"/>
      <c r="C43" s="437" t="s">
        <v>4</v>
      </c>
      <c r="D43" s="266" t="s">
        <v>11</v>
      </c>
      <c r="E43" s="71" t="s">
        <v>116</v>
      </c>
      <c r="F43" s="224" t="s">
        <v>175</v>
      </c>
      <c r="G43" s="225">
        <v>50</v>
      </c>
      <c r="H43" s="226">
        <v>0.72150000000000003</v>
      </c>
      <c r="I43" s="199">
        <v>8.53333312</v>
      </c>
      <c r="J43" s="258">
        <f t="shared" si="6"/>
        <v>426.66665599999999</v>
      </c>
      <c r="L43" s="203"/>
      <c r="M43" s="202">
        <f>L43*J43</f>
        <v>0</v>
      </c>
      <c r="W43" s="205">
        <f>L43*H43</f>
        <v>0</v>
      </c>
    </row>
    <row r="44" spans="2:23" ht="15.75" customHeight="1" x14ac:dyDescent="0.2">
      <c r="B44" s="432"/>
      <c r="C44" s="435"/>
      <c r="D44" s="264" t="s">
        <v>12</v>
      </c>
      <c r="E44" s="69" t="s">
        <v>117</v>
      </c>
      <c r="F44" s="206" t="s">
        <v>176</v>
      </c>
      <c r="G44" s="207">
        <v>50</v>
      </c>
      <c r="H44" s="208">
        <v>0.92500000000000004</v>
      </c>
      <c r="I44" s="209">
        <v>11.866666370000001</v>
      </c>
      <c r="J44" s="256">
        <f t="shared" si="6"/>
        <v>593.33331850000002</v>
      </c>
      <c r="L44" s="213"/>
      <c r="M44" s="212">
        <f>L44*J44</f>
        <v>0</v>
      </c>
      <c r="W44" s="214">
        <f>L44*H44</f>
        <v>0</v>
      </c>
    </row>
    <row r="45" spans="2:23" ht="15.75" customHeight="1" x14ac:dyDescent="0.2">
      <c r="B45" s="432"/>
      <c r="C45" s="435"/>
      <c r="D45" s="264" t="s">
        <v>13</v>
      </c>
      <c r="E45" s="69" t="s">
        <v>150</v>
      </c>
      <c r="F45" s="206" t="s">
        <v>177</v>
      </c>
      <c r="G45" s="207">
        <v>50</v>
      </c>
      <c r="H45" s="208">
        <v>1.3049999999999999</v>
      </c>
      <c r="I45" s="209">
        <v>21.599999459999999</v>
      </c>
      <c r="J45" s="256">
        <f t="shared" si="6"/>
        <v>1079.999973</v>
      </c>
      <c r="L45" s="213"/>
      <c r="M45" s="212">
        <f>L45*J45</f>
        <v>0</v>
      </c>
      <c r="W45" s="214">
        <f>L45*H45</f>
        <v>0</v>
      </c>
    </row>
    <row r="46" spans="2:23" ht="15.75" customHeight="1" x14ac:dyDescent="0.2">
      <c r="B46" s="432"/>
      <c r="C46" s="435"/>
      <c r="D46" s="264" t="s">
        <v>14</v>
      </c>
      <c r="E46" s="69" t="s">
        <v>151</v>
      </c>
      <c r="F46" s="206" t="s">
        <v>178</v>
      </c>
      <c r="G46" s="207">
        <v>50</v>
      </c>
      <c r="H46" s="208">
        <v>1.9750000000000001</v>
      </c>
      <c r="I46" s="209">
        <v>26.933332660000001</v>
      </c>
      <c r="J46" s="256">
        <f t="shared" si="6"/>
        <v>1346.666633</v>
      </c>
      <c r="L46" s="213"/>
      <c r="M46" s="212">
        <f>L46*J46</f>
        <v>0</v>
      </c>
      <c r="W46" s="214">
        <f>L46*H46</f>
        <v>0</v>
      </c>
    </row>
    <row r="47" spans="2:23" ht="15.75" customHeight="1" thickBot="1" x14ac:dyDescent="0.25">
      <c r="B47" s="433"/>
      <c r="C47" s="436"/>
      <c r="D47" s="265" t="s">
        <v>15</v>
      </c>
      <c r="E47" s="70" t="s">
        <v>152</v>
      </c>
      <c r="F47" s="215" t="s">
        <v>179</v>
      </c>
      <c r="G47" s="216">
        <v>50</v>
      </c>
      <c r="H47" s="217">
        <v>2.6749999999999998</v>
      </c>
      <c r="I47" s="218">
        <v>35.999999100000004</v>
      </c>
      <c r="J47" s="257">
        <f t="shared" si="6"/>
        <v>1799.9999550000002</v>
      </c>
      <c r="L47" s="222"/>
      <c r="M47" s="221">
        <f>L47*J47</f>
        <v>0</v>
      </c>
      <c r="W47" s="223">
        <f>L47*H47</f>
        <v>0</v>
      </c>
    </row>
    <row r="48" spans="2:23" ht="15" x14ac:dyDescent="0.2">
      <c r="D48" s="428" t="s">
        <v>184</v>
      </c>
      <c r="E48" s="428"/>
      <c r="F48" s="428"/>
      <c r="G48" s="428"/>
      <c r="H48" s="428"/>
      <c r="I48" s="428"/>
      <c r="J48" s="428"/>
      <c r="L48" s="259">
        <f>SUM(L38:L47)</f>
        <v>0</v>
      </c>
      <c r="M48" s="202">
        <f>SUM(M38:M47)</f>
        <v>0</v>
      </c>
      <c r="W48" s="260">
        <f>SUM(W38:W47)</f>
        <v>0</v>
      </c>
    </row>
    <row r="49" spans="1:23" ht="15.75" thickBot="1" x14ac:dyDescent="0.25">
      <c r="D49" s="419" t="s">
        <v>121</v>
      </c>
      <c r="E49" s="419"/>
      <c r="F49" s="419"/>
      <c r="G49" s="419"/>
      <c r="H49" s="419"/>
      <c r="I49" s="419"/>
      <c r="J49" s="419"/>
      <c r="K49" s="242"/>
      <c r="L49" s="243" t="s">
        <v>111</v>
      </c>
      <c r="M49" s="261">
        <f>M48*21%</f>
        <v>0</v>
      </c>
    </row>
    <row r="50" spans="1:23" ht="15.75" thickBot="1" x14ac:dyDescent="0.25">
      <c r="D50" s="245"/>
      <c r="E50" s="245"/>
      <c r="F50" s="245"/>
      <c r="G50" s="245"/>
      <c r="H50" s="245"/>
      <c r="I50" s="245"/>
      <c r="J50" s="245"/>
      <c r="L50" s="267" t="s">
        <v>87</v>
      </c>
      <c r="M50" s="246">
        <f>SUM(M48:M49)</f>
        <v>0</v>
      </c>
    </row>
    <row r="51" spans="1:23" x14ac:dyDescent="0.2">
      <c r="D51" s="245"/>
      <c r="E51" s="245"/>
      <c r="F51" s="245"/>
      <c r="G51" s="245"/>
      <c r="H51" s="245"/>
      <c r="I51" s="245"/>
      <c r="J51" s="245"/>
    </row>
    <row r="52" spans="1:23" x14ac:dyDescent="0.2">
      <c r="A52" s="353"/>
      <c r="B52" s="353"/>
      <c r="C52" s="353"/>
      <c r="D52" s="354"/>
      <c r="E52" s="354"/>
      <c r="F52" s="247" t="s">
        <v>141</v>
      </c>
      <c r="G52" s="245"/>
      <c r="H52" s="245"/>
      <c r="I52" s="354"/>
      <c r="J52" s="354"/>
      <c r="K52" s="353"/>
      <c r="L52" s="248" t="s">
        <v>134</v>
      </c>
      <c r="M52" s="249">
        <f>+M48*10.5%</f>
        <v>0</v>
      </c>
      <c r="N52" s="353"/>
      <c r="O52" s="353"/>
      <c r="P52" s="353"/>
      <c r="Q52" s="353"/>
      <c r="R52" s="353"/>
      <c r="S52" s="353"/>
      <c r="T52" s="353"/>
      <c r="U52" s="353"/>
      <c r="V52" s="353"/>
      <c r="W52" s="353"/>
    </row>
    <row r="53" spans="1:23" ht="15" x14ac:dyDescent="0.2">
      <c r="A53" s="353"/>
      <c r="B53" s="353"/>
      <c r="C53" s="353"/>
      <c r="D53" s="354"/>
      <c r="E53" s="354"/>
      <c r="F53" s="250">
        <f>+W48</f>
        <v>0</v>
      </c>
      <c r="G53" s="245"/>
      <c r="H53" s="245"/>
      <c r="I53" s="354"/>
      <c r="J53" s="354"/>
      <c r="K53" s="353"/>
      <c r="L53" s="251" t="s">
        <v>87</v>
      </c>
      <c r="M53" s="252">
        <f>+M48+M52</f>
        <v>0</v>
      </c>
      <c r="N53" s="353"/>
      <c r="O53" s="353"/>
      <c r="P53" s="353"/>
      <c r="Q53" s="353"/>
      <c r="R53" s="353"/>
      <c r="S53" s="353"/>
      <c r="T53" s="353"/>
      <c r="U53" s="353"/>
      <c r="V53" s="353"/>
      <c r="W53" s="353"/>
    </row>
    <row r="54" spans="1:23" x14ac:dyDescent="0.2">
      <c r="L54" s="184"/>
      <c r="M54" s="184"/>
    </row>
    <row r="55" spans="1:23" s="184" customFormat="1" ht="23.25" customHeight="1" x14ac:dyDescent="0.2">
      <c r="C55" s="421" t="s">
        <v>185</v>
      </c>
      <c r="D55" s="421"/>
      <c r="E55" s="421"/>
      <c r="F55" s="421"/>
      <c r="G55" s="421"/>
      <c r="H55" s="421"/>
      <c r="I55" s="421"/>
      <c r="J55" s="421"/>
    </row>
    <row r="56" spans="1:23" ht="21.75" customHeight="1" x14ac:dyDescent="0.2">
      <c r="C56" s="423" t="s">
        <v>144</v>
      </c>
      <c r="D56" s="424"/>
      <c r="E56" s="424"/>
      <c r="F56" s="425"/>
      <c r="G56" s="186"/>
      <c r="H56" s="186"/>
      <c r="I56" s="422" t="s">
        <v>164</v>
      </c>
      <c r="J56" s="422"/>
      <c r="K56" s="187"/>
      <c r="L56" s="426" t="s">
        <v>83</v>
      </c>
      <c r="M56" s="427"/>
    </row>
    <row r="57" spans="1:23" ht="38.25" customHeight="1" thickBot="1" x14ac:dyDescent="0.25">
      <c r="B57" s="188"/>
      <c r="C57" s="253" t="s">
        <v>20</v>
      </c>
      <c r="D57" s="254" t="s">
        <v>120</v>
      </c>
      <c r="E57" s="254" t="s">
        <v>122</v>
      </c>
      <c r="F57" s="420" t="s">
        <v>0</v>
      </c>
      <c r="G57" s="420"/>
      <c r="H57" s="189" t="s">
        <v>142</v>
      </c>
      <c r="I57" s="191" t="s">
        <v>112</v>
      </c>
      <c r="J57" s="189" t="s">
        <v>113</v>
      </c>
      <c r="L57" s="190" t="s">
        <v>85</v>
      </c>
      <c r="M57" s="190" t="s">
        <v>88</v>
      </c>
      <c r="W57" s="190" t="s">
        <v>140</v>
      </c>
    </row>
    <row r="58" spans="1:23" ht="15.75" customHeight="1" x14ac:dyDescent="0.2">
      <c r="B58" s="431" t="s">
        <v>186</v>
      </c>
      <c r="C58" s="434" t="s">
        <v>5</v>
      </c>
      <c r="D58" s="263" t="s">
        <v>6</v>
      </c>
      <c r="E58" s="68" t="s">
        <v>114</v>
      </c>
      <c r="F58" s="194" t="s">
        <v>16</v>
      </c>
      <c r="G58" s="195">
        <v>50</v>
      </c>
      <c r="H58" s="196">
        <v>0.55500000000000005</v>
      </c>
      <c r="I58" s="197">
        <v>6.2666665100000003</v>
      </c>
      <c r="J58" s="255">
        <f>I58*50</f>
        <v>313.3333255</v>
      </c>
      <c r="L58" s="203"/>
      <c r="M58" s="202">
        <f>L58*J58</f>
        <v>0</v>
      </c>
      <c r="W58" s="205">
        <f>L58*H58</f>
        <v>0</v>
      </c>
    </row>
    <row r="59" spans="1:23" ht="15.75" customHeight="1" x14ac:dyDescent="0.2">
      <c r="B59" s="432"/>
      <c r="C59" s="435"/>
      <c r="D59" s="264" t="s">
        <v>7</v>
      </c>
      <c r="E59" s="69" t="s">
        <v>115</v>
      </c>
      <c r="F59" s="206" t="s">
        <v>17</v>
      </c>
      <c r="G59" s="207">
        <v>50</v>
      </c>
      <c r="H59" s="208">
        <v>1.0449999999999999</v>
      </c>
      <c r="I59" s="209">
        <v>12.533333020000001</v>
      </c>
      <c r="J59" s="256">
        <f t="shared" ref="J59:J67" si="7">I59*50</f>
        <v>626.666651</v>
      </c>
      <c r="L59" s="213"/>
      <c r="M59" s="212">
        <f>L59*J59</f>
        <v>0</v>
      </c>
      <c r="W59" s="214">
        <f>L59*H59</f>
        <v>0</v>
      </c>
    </row>
    <row r="60" spans="1:23" ht="15.75" customHeight="1" x14ac:dyDescent="0.2">
      <c r="B60" s="432"/>
      <c r="C60" s="435"/>
      <c r="D60" s="264" t="s">
        <v>8</v>
      </c>
      <c r="E60" s="69" t="s">
        <v>150</v>
      </c>
      <c r="F60" s="206" t="s">
        <v>18</v>
      </c>
      <c r="G60" s="207">
        <v>50</v>
      </c>
      <c r="H60" s="208">
        <v>1.54</v>
      </c>
      <c r="I60" s="209">
        <v>18.799999530000001</v>
      </c>
      <c r="J60" s="256">
        <f t="shared" si="7"/>
        <v>939.9999765</v>
      </c>
      <c r="L60" s="213"/>
      <c r="M60" s="212">
        <f>L60*J60</f>
        <v>0</v>
      </c>
      <c r="W60" s="214">
        <f>L60*H60</f>
        <v>0</v>
      </c>
    </row>
    <row r="61" spans="1:23" ht="15.75" customHeight="1" x14ac:dyDescent="0.2">
      <c r="B61" s="432"/>
      <c r="C61" s="435"/>
      <c r="D61" s="264" t="s">
        <v>9</v>
      </c>
      <c r="E61" s="69" t="s">
        <v>151</v>
      </c>
      <c r="F61" s="206" t="s">
        <v>1</v>
      </c>
      <c r="G61" s="207">
        <v>50</v>
      </c>
      <c r="H61" s="208">
        <v>2.2450000000000001</v>
      </c>
      <c r="I61" s="209">
        <v>25.066666040000001</v>
      </c>
      <c r="J61" s="256">
        <f t="shared" si="7"/>
        <v>1253.333302</v>
      </c>
      <c r="L61" s="213"/>
      <c r="M61" s="212">
        <f>L61*J61</f>
        <v>0</v>
      </c>
      <c r="W61" s="214">
        <f>L61*H61</f>
        <v>0</v>
      </c>
    </row>
    <row r="62" spans="1:23" ht="15.75" customHeight="1" thickBot="1" x14ac:dyDescent="0.25">
      <c r="B62" s="432"/>
      <c r="C62" s="436"/>
      <c r="D62" s="265" t="s">
        <v>10</v>
      </c>
      <c r="E62" s="70" t="s">
        <v>118</v>
      </c>
      <c r="F62" s="215" t="s">
        <v>19</v>
      </c>
      <c r="G62" s="216">
        <v>50</v>
      </c>
      <c r="H62" s="217">
        <v>2.835</v>
      </c>
      <c r="I62" s="218">
        <v>30.133332580000005</v>
      </c>
      <c r="J62" s="257">
        <f t="shared" si="7"/>
        <v>1506.6666290000003</v>
      </c>
      <c r="L62" s="222"/>
      <c r="M62" s="221">
        <f>L62*J62</f>
        <v>0</v>
      </c>
      <c r="W62" s="223">
        <f>L62*H62</f>
        <v>0</v>
      </c>
    </row>
    <row r="63" spans="1:23" ht="15.75" customHeight="1" x14ac:dyDescent="0.2">
      <c r="B63" s="432"/>
      <c r="C63" s="437" t="s">
        <v>4</v>
      </c>
      <c r="D63" s="266" t="s">
        <v>11</v>
      </c>
      <c r="E63" s="71" t="s">
        <v>116</v>
      </c>
      <c r="F63" s="224" t="s">
        <v>175</v>
      </c>
      <c r="G63" s="225">
        <v>50</v>
      </c>
      <c r="H63" s="226">
        <v>0.72150000000000003</v>
      </c>
      <c r="I63" s="199">
        <v>5.99999985</v>
      </c>
      <c r="J63" s="258">
        <f t="shared" si="7"/>
        <v>299.99999250000002</v>
      </c>
      <c r="L63" s="203"/>
      <c r="M63" s="202">
        <f>L63*J63</f>
        <v>0</v>
      </c>
      <c r="W63" s="205">
        <f>L63*H63</f>
        <v>0</v>
      </c>
    </row>
    <row r="64" spans="1:23" ht="15.75" customHeight="1" x14ac:dyDescent="0.2">
      <c r="B64" s="432"/>
      <c r="C64" s="435"/>
      <c r="D64" s="264" t="s">
        <v>12</v>
      </c>
      <c r="E64" s="69" t="s">
        <v>117</v>
      </c>
      <c r="F64" s="206" t="s">
        <v>176</v>
      </c>
      <c r="G64" s="207">
        <v>50</v>
      </c>
      <c r="H64" s="208">
        <v>0.92500000000000004</v>
      </c>
      <c r="I64" s="209">
        <v>8.2666664599999997</v>
      </c>
      <c r="J64" s="256">
        <f t="shared" si="7"/>
        <v>413.33332300000001</v>
      </c>
      <c r="L64" s="213"/>
      <c r="M64" s="212">
        <f>L64*J64</f>
        <v>0</v>
      </c>
      <c r="W64" s="214">
        <f>L64*H64</f>
        <v>0</v>
      </c>
    </row>
    <row r="65" spans="1:23" ht="15.75" customHeight="1" x14ac:dyDescent="0.2">
      <c r="B65" s="432"/>
      <c r="C65" s="435"/>
      <c r="D65" s="264" t="s">
        <v>13</v>
      </c>
      <c r="E65" s="69" t="s">
        <v>150</v>
      </c>
      <c r="F65" s="206" t="s">
        <v>177</v>
      </c>
      <c r="G65" s="207">
        <v>50</v>
      </c>
      <c r="H65" s="208">
        <v>1.3049999999999999</v>
      </c>
      <c r="I65" s="209">
        <v>15.066666290000002</v>
      </c>
      <c r="J65" s="256">
        <f t="shared" si="7"/>
        <v>753.33331450000014</v>
      </c>
      <c r="L65" s="213"/>
      <c r="M65" s="212">
        <f>L65*J65</f>
        <v>0</v>
      </c>
      <c r="W65" s="214">
        <f>L65*H65</f>
        <v>0</v>
      </c>
    </row>
    <row r="66" spans="1:23" ht="15.75" customHeight="1" x14ac:dyDescent="0.2">
      <c r="B66" s="432"/>
      <c r="C66" s="435"/>
      <c r="D66" s="264" t="s">
        <v>14</v>
      </c>
      <c r="E66" s="69" t="s">
        <v>151</v>
      </c>
      <c r="F66" s="206" t="s">
        <v>178</v>
      </c>
      <c r="G66" s="207">
        <v>50</v>
      </c>
      <c r="H66" s="208">
        <v>1.9750000000000001</v>
      </c>
      <c r="I66" s="209">
        <v>18.799999530000001</v>
      </c>
      <c r="J66" s="256">
        <f t="shared" si="7"/>
        <v>939.9999765</v>
      </c>
      <c r="L66" s="213"/>
      <c r="M66" s="212">
        <f>L66*J66</f>
        <v>0</v>
      </c>
      <c r="W66" s="214">
        <f>L66*H66</f>
        <v>0</v>
      </c>
    </row>
    <row r="67" spans="1:23" ht="15.75" customHeight="1" thickBot="1" x14ac:dyDescent="0.25">
      <c r="B67" s="433"/>
      <c r="C67" s="436"/>
      <c r="D67" s="265" t="s">
        <v>15</v>
      </c>
      <c r="E67" s="70" t="s">
        <v>152</v>
      </c>
      <c r="F67" s="215" t="s">
        <v>179</v>
      </c>
      <c r="G67" s="216">
        <v>50</v>
      </c>
      <c r="H67" s="217">
        <v>2.6749999999999998</v>
      </c>
      <c r="I67" s="218">
        <v>24.399999390000001</v>
      </c>
      <c r="J67" s="257">
        <f t="shared" si="7"/>
        <v>1219.9999695000001</v>
      </c>
      <c r="L67" s="222"/>
      <c r="M67" s="221">
        <f>L67*J67</f>
        <v>0</v>
      </c>
      <c r="W67" s="223">
        <f>L67*H67</f>
        <v>0</v>
      </c>
    </row>
    <row r="68" spans="1:23" ht="15" x14ac:dyDescent="0.2">
      <c r="D68" s="428" t="s">
        <v>187</v>
      </c>
      <c r="E68" s="428"/>
      <c r="F68" s="428"/>
      <c r="G68" s="428"/>
      <c r="H68" s="428"/>
      <c r="I68" s="428"/>
      <c r="J68" s="428"/>
      <c r="L68" s="259">
        <f>SUM(L58:L67)</f>
        <v>0</v>
      </c>
      <c r="M68" s="202">
        <f>SUM(M58:M67)</f>
        <v>0</v>
      </c>
      <c r="W68" s="260">
        <f>SUM(W58:W67)</f>
        <v>0</v>
      </c>
    </row>
    <row r="69" spans="1:23" ht="15.75" thickBot="1" x14ac:dyDescent="0.25">
      <c r="D69" s="419" t="s">
        <v>22</v>
      </c>
      <c r="E69" s="419"/>
      <c r="F69" s="419"/>
      <c r="G69" s="419"/>
      <c r="H69" s="419"/>
      <c r="I69" s="419"/>
      <c r="J69" s="419"/>
      <c r="L69" s="262" t="s">
        <v>86</v>
      </c>
      <c r="M69" s="261">
        <f>M68*21%</f>
        <v>0</v>
      </c>
    </row>
    <row r="70" spans="1:23" ht="15.75" thickBot="1" x14ac:dyDescent="0.25">
      <c r="L70" s="267" t="s">
        <v>87</v>
      </c>
      <c r="M70" s="246">
        <f>SUM(M68:M69)</f>
        <v>0</v>
      </c>
    </row>
    <row r="71" spans="1:23" x14ac:dyDescent="0.2">
      <c r="O71" s="184"/>
      <c r="P71" s="184"/>
      <c r="Q71" s="184"/>
    </row>
    <row r="72" spans="1:23" x14ac:dyDescent="0.2">
      <c r="A72" s="353"/>
      <c r="B72" s="353"/>
      <c r="C72" s="353"/>
      <c r="D72" s="353"/>
      <c r="E72" s="353"/>
      <c r="F72" s="247" t="s">
        <v>141</v>
      </c>
      <c r="I72" s="353"/>
      <c r="J72" s="353"/>
      <c r="K72" s="353"/>
      <c r="L72" s="248" t="s">
        <v>134</v>
      </c>
      <c r="M72" s="249">
        <f>+M68*10.5%</f>
        <v>0</v>
      </c>
      <c r="N72" s="353"/>
      <c r="O72" s="355"/>
      <c r="P72" s="355"/>
      <c r="Q72" s="355"/>
      <c r="R72" s="353"/>
      <c r="S72" s="353"/>
      <c r="T72" s="353"/>
      <c r="U72" s="353"/>
      <c r="V72" s="353"/>
      <c r="W72" s="353"/>
    </row>
    <row r="73" spans="1:23" ht="15" x14ac:dyDescent="0.2">
      <c r="A73" s="353"/>
      <c r="B73" s="353"/>
      <c r="C73" s="353"/>
      <c r="D73" s="353"/>
      <c r="E73" s="353"/>
      <c r="F73" s="250">
        <f>+W68</f>
        <v>0</v>
      </c>
      <c r="I73" s="353"/>
      <c r="J73" s="353"/>
      <c r="K73" s="353"/>
      <c r="L73" s="251" t="s">
        <v>87</v>
      </c>
      <c r="M73" s="252">
        <f>+M68+M72</f>
        <v>0</v>
      </c>
      <c r="N73" s="353"/>
      <c r="O73" s="355"/>
      <c r="P73" s="355"/>
      <c r="Q73" s="355"/>
      <c r="R73" s="353"/>
      <c r="S73" s="353"/>
      <c r="T73" s="353"/>
      <c r="U73" s="353"/>
      <c r="V73" s="353"/>
      <c r="W73" s="353"/>
    </row>
  </sheetData>
  <sheetProtection algorithmName="SHA-512" hashValue="D+cVR4V378NyGXjAylVZFu5EGOqlsjf5CoCvbu2ITA0PlJl5rp924hmjKA+X/z58eulxrlrJPTt4aIXJtBiG8A==" saltValue="/DdCOi6xtKcy07kkyUzE4w==" spinCount="100000" sheet="1" objects="1" scenarios="1"/>
  <protectedRanges>
    <protectedRange sqref="L38:L47" name="Modificable2"/>
    <protectedRange sqref="O6:U15 O17:U26" name="Modificable"/>
    <protectedRange sqref="L58:L67" name="Modificable3"/>
  </protectedRanges>
  <mergeCells count="33">
    <mergeCell ref="L4:M4"/>
    <mergeCell ref="B6:B15"/>
    <mergeCell ref="C6:C10"/>
    <mergeCell ref="C11:C15"/>
    <mergeCell ref="B17:B26"/>
    <mergeCell ref="C17:C21"/>
    <mergeCell ref="C22:C26"/>
    <mergeCell ref="C4:F4"/>
    <mergeCell ref="F5:G5"/>
    <mergeCell ref="B38:B47"/>
    <mergeCell ref="C38:C42"/>
    <mergeCell ref="C43:C47"/>
    <mergeCell ref="B58:B67"/>
    <mergeCell ref="C58:C62"/>
    <mergeCell ref="C63:C67"/>
    <mergeCell ref="C3:J3"/>
    <mergeCell ref="I4:J4"/>
    <mergeCell ref="C36:F36"/>
    <mergeCell ref="D27:J27"/>
    <mergeCell ref="D28:J28"/>
    <mergeCell ref="L56:M56"/>
    <mergeCell ref="D68:J68"/>
    <mergeCell ref="D48:J48"/>
    <mergeCell ref="D49:J49"/>
    <mergeCell ref="C35:J35"/>
    <mergeCell ref="F37:G37"/>
    <mergeCell ref="I36:J36"/>
    <mergeCell ref="L36:M36"/>
    <mergeCell ref="D69:J69"/>
    <mergeCell ref="F57:G57"/>
    <mergeCell ref="C55:J55"/>
    <mergeCell ref="I56:J56"/>
    <mergeCell ref="C56:F56"/>
  </mergeCells>
  <conditionalFormatting sqref="W6:W15 W17:W26">
    <cfRule type="dataBar" priority="4">
      <dataBar>
        <cfvo type="min"/>
        <cfvo type="max"/>
        <color rgb="FF008AEF"/>
      </dataBar>
    </cfRule>
  </conditionalFormatting>
  <conditionalFormatting sqref="W38:W47">
    <cfRule type="dataBar" priority="3">
      <dataBar>
        <cfvo type="min"/>
        <cfvo type="max"/>
        <color rgb="FF008AEF"/>
      </dataBar>
    </cfRule>
  </conditionalFormatting>
  <conditionalFormatting sqref="W58:W67">
    <cfRule type="dataBar" priority="2">
      <dataBar>
        <cfvo type="min"/>
        <cfvo type="max"/>
        <color rgb="FF008AEF"/>
      </dataBar>
    </cfRule>
  </conditionalFormatting>
  <conditionalFormatting sqref="L6:L15 L17:L26 L38:L47 L58:L67">
    <cfRule type="cellIs" dxfId="1" priority="1" operator="equal">
      <formula>0</formula>
    </cfRule>
  </conditionalFormatting>
  <printOptions horizontalCentered="1"/>
  <pageMargins left="0.21" right="0.35433070866141736" top="0.55118110236220474" bottom="0.35433070866141736" header="0.23622047244094491" footer="0.19685039370078741"/>
  <pageSetup paperSize="9" scale="81" fitToHeight="0" orientation="landscape" r:id="rId1"/>
  <rowBreaks count="2" manualBreakCount="2">
    <brk id="34" max="16383" man="1"/>
    <brk id="5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1:Q82"/>
  <sheetViews>
    <sheetView showGridLines="0" workbookViewId="0">
      <pane ySplit="1" topLeftCell="A2" activePane="bottomLeft" state="frozen"/>
      <selection pane="bottomLeft" activeCell="Q97" sqref="Q97"/>
    </sheetView>
  </sheetViews>
  <sheetFormatPr baseColWidth="10" defaultColWidth="12" defaultRowHeight="14.25" x14ac:dyDescent="0.2"/>
  <cols>
    <col min="1" max="1" width="1.6640625" style="111" customWidth="1"/>
    <col min="2" max="2" width="5.33203125" style="111" customWidth="1"/>
    <col min="3" max="3" width="5.83203125" style="111" customWidth="1"/>
    <col min="4" max="4" width="8.6640625" style="100" customWidth="1"/>
    <col min="5" max="5" width="12" style="111" customWidth="1"/>
    <col min="6" max="6" width="8" style="111" hidden="1" customWidth="1"/>
    <col min="7" max="7" width="11.5" style="111" hidden="1" customWidth="1"/>
    <col min="8" max="8" width="14.5" style="111" customWidth="1"/>
    <col min="9" max="9" width="18.83203125" style="111" customWidth="1"/>
    <col min="10" max="10" width="2.5" style="111" customWidth="1"/>
    <col min="11" max="11" width="13.1640625" style="111" customWidth="1"/>
    <col min="12" max="12" width="19.33203125" style="111" customWidth="1"/>
    <col min="13" max="13" width="2.33203125" style="111" customWidth="1"/>
    <col min="14" max="15" width="13.1640625" style="111" customWidth="1"/>
    <col min="16" max="16" width="2.33203125" style="111" customWidth="1"/>
    <col min="17" max="17" width="16" style="111" customWidth="1"/>
    <col min="18" max="16384" width="12" style="111"/>
  </cols>
  <sheetData>
    <row r="1" spans="1:17" s="269" customFormat="1" ht="51" customHeight="1" thickBot="1" x14ac:dyDescent="0.25">
      <c r="A1" s="268" t="s">
        <v>233</v>
      </c>
      <c r="C1" s="270"/>
      <c r="D1" s="270"/>
      <c r="E1" s="270"/>
      <c r="F1" s="270"/>
      <c r="G1" s="270"/>
      <c r="H1" s="270"/>
      <c r="I1" s="270"/>
      <c r="O1" s="271" t="s">
        <v>229</v>
      </c>
      <c r="Q1" s="271"/>
    </row>
    <row r="2" spans="1:17" s="100" customFormat="1" ht="23.25" customHeight="1" thickBot="1" x14ac:dyDescent="0.25">
      <c r="C2" s="447" t="s">
        <v>190</v>
      </c>
      <c r="D2" s="447"/>
      <c r="E2" s="447"/>
      <c r="F2" s="447"/>
      <c r="G2" s="447"/>
      <c r="H2" s="447"/>
      <c r="I2" s="447"/>
    </row>
    <row r="3" spans="1:17" ht="21.75" customHeight="1" thickBot="1" x14ac:dyDescent="0.25">
      <c r="C3" s="442" t="s">
        <v>207</v>
      </c>
      <c r="D3" s="443"/>
      <c r="E3" s="444"/>
      <c r="F3" s="272"/>
      <c r="G3" s="272"/>
      <c r="H3" s="445" t="s">
        <v>164</v>
      </c>
      <c r="I3" s="445"/>
      <c r="J3" s="273"/>
      <c r="K3" s="464" t="s">
        <v>83</v>
      </c>
      <c r="L3" s="465"/>
      <c r="M3" s="273"/>
      <c r="N3" s="273"/>
      <c r="O3" s="273"/>
      <c r="P3" s="273"/>
      <c r="Q3" s="273"/>
    </row>
    <row r="4" spans="1:17" ht="38.25" customHeight="1" thickBot="1" x14ac:dyDescent="0.25">
      <c r="B4" s="274"/>
      <c r="C4" s="275" t="s">
        <v>20</v>
      </c>
      <c r="D4" s="275" t="s">
        <v>120</v>
      </c>
      <c r="E4" s="446" t="s">
        <v>0</v>
      </c>
      <c r="F4" s="446"/>
      <c r="G4" s="275" t="s">
        <v>145</v>
      </c>
      <c r="H4" s="275" t="s">
        <v>191</v>
      </c>
      <c r="I4" s="275" t="s">
        <v>113</v>
      </c>
      <c r="K4" s="276" t="s">
        <v>84</v>
      </c>
      <c r="L4" s="276" t="s">
        <v>129</v>
      </c>
      <c r="N4" s="276" t="s">
        <v>89</v>
      </c>
      <c r="O4" s="276" t="s">
        <v>90</v>
      </c>
      <c r="Q4" s="276" t="s">
        <v>141</v>
      </c>
    </row>
    <row r="5" spans="1:17" ht="15.75" customHeight="1" x14ac:dyDescent="0.2">
      <c r="B5" s="448" t="s">
        <v>192</v>
      </c>
      <c r="C5" s="451" t="s">
        <v>204</v>
      </c>
      <c r="D5" s="4" t="s">
        <v>35</v>
      </c>
      <c r="E5" s="277" t="s">
        <v>53</v>
      </c>
      <c r="F5" s="278">
        <v>50</v>
      </c>
      <c r="G5" s="279">
        <v>0.39</v>
      </c>
      <c r="H5" s="280">
        <v>7.7333333331399992</v>
      </c>
      <c r="I5" s="281">
        <f>H5*50</f>
        <v>386.66666665699995</v>
      </c>
      <c r="K5" s="283">
        <f>SUM(N5:O5)</f>
        <v>0</v>
      </c>
      <c r="L5" s="282">
        <f>K5*I5</f>
        <v>0</v>
      </c>
      <c r="N5" s="284"/>
      <c r="O5" s="284"/>
      <c r="Q5" s="283">
        <f>K5*G5</f>
        <v>0</v>
      </c>
    </row>
    <row r="6" spans="1:17" ht="15.75" customHeight="1" x14ac:dyDescent="0.2">
      <c r="B6" s="449"/>
      <c r="C6" s="452"/>
      <c r="D6" s="3" t="s">
        <v>36</v>
      </c>
      <c r="E6" s="285" t="s">
        <v>16</v>
      </c>
      <c r="F6" s="286">
        <v>50</v>
      </c>
      <c r="G6" s="287">
        <v>0.68</v>
      </c>
      <c r="H6" s="288">
        <v>17.06666666624</v>
      </c>
      <c r="I6" s="289">
        <f t="shared" ref="I6:I14" si="0">H6*50</f>
        <v>853.33333331200004</v>
      </c>
      <c r="K6" s="291">
        <f t="shared" ref="K6:K14" si="1">SUM(N6:O6)</f>
        <v>0</v>
      </c>
      <c r="L6" s="290">
        <f t="shared" ref="L6:L14" si="2">K6*I6</f>
        <v>0</v>
      </c>
      <c r="N6" s="292"/>
      <c r="O6" s="292"/>
      <c r="Q6" s="291">
        <f>K6*G6</f>
        <v>0</v>
      </c>
    </row>
    <row r="7" spans="1:17" ht="15.75" customHeight="1" x14ac:dyDescent="0.2">
      <c r="B7" s="449"/>
      <c r="C7" s="452"/>
      <c r="D7" s="3" t="s">
        <v>37</v>
      </c>
      <c r="E7" s="285" t="s">
        <v>45</v>
      </c>
      <c r="F7" s="286">
        <v>50</v>
      </c>
      <c r="G7" s="287">
        <v>0.88</v>
      </c>
      <c r="H7" s="288">
        <v>19.199999999519999</v>
      </c>
      <c r="I7" s="289">
        <f t="shared" si="0"/>
        <v>959.99999997599991</v>
      </c>
      <c r="K7" s="291">
        <f t="shared" si="1"/>
        <v>0</v>
      </c>
      <c r="L7" s="290">
        <f t="shared" si="2"/>
        <v>0</v>
      </c>
      <c r="N7" s="292"/>
      <c r="O7" s="292"/>
      <c r="Q7" s="291">
        <f>K7*G7</f>
        <v>0</v>
      </c>
    </row>
    <row r="8" spans="1:17" ht="15.75" customHeight="1" x14ac:dyDescent="0.2">
      <c r="B8" s="449"/>
      <c r="C8" s="452"/>
      <c r="D8" s="3" t="s">
        <v>38</v>
      </c>
      <c r="E8" s="285" t="s">
        <v>17</v>
      </c>
      <c r="F8" s="286">
        <v>50</v>
      </c>
      <c r="G8" s="287">
        <v>1.115</v>
      </c>
      <c r="H8" s="288">
        <v>25.599999999359998</v>
      </c>
      <c r="I8" s="289">
        <f t="shared" si="0"/>
        <v>1279.9999999679999</v>
      </c>
      <c r="K8" s="291">
        <f t="shared" si="1"/>
        <v>0</v>
      </c>
      <c r="L8" s="290">
        <f t="shared" si="2"/>
        <v>0</v>
      </c>
      <c r="N8" s="292"/>
      <c r="O8" s="292"/>
      <c r="Q8" s="291">
        <f>K8*G8</f>
        <v>0</v>
      </c>
    </row>
    <row r="9" spans="1:17" ht="15.75" customHeight="1" x14ac:dyDescent="0.2">
      <c r="B9" s="449"/>
      <c r="C9" s="452"/>
      <c r="D9" s="3" t="s">
        <v>39</v>
      </c>
      <c r="E9" s="285" t="s">
        <v>46</v>
      </c>
      <c r="F9" s="286">
        <v>50</v>
      </c>
      <c r="G9" s="287">
        <v>1.335</v>
      </c>
      <c r="H9" s="288">
        <v>29.999999999249997</v>
      </c>
      <c r="I9" s="289">
        <f t="shared" si="0"/>
        <v>1499.9999999624999</v>
      </c>
      <c r="K9" s="291">
        <f t="shared" si="1"/>
        <v>0</v>
      </c>
      <c r="L9" s="290">
        <f t="shared" si="2"/>
        <v>0</v>
      </c>
      <c r="N9" s="292"/>
      <c r="O9" s="292"/>
      <c r="Q9" s="291">
        <f>K9*G9</f>
        <v>0</v>
      </c>
    </row>
    <row r="10" spans="1:17" ht="15.75" customHeight="1" x14ac:dyDescent="0.2">
      <c r="B10" s="449"/>
      <c r="C10" s="452"/>
      <c r="D10" s="3" t="s">
        <v>40</v>
      </c>
      <c r="E10" s="285" t="s">
        <v>47</v>
      </c>
      <c r="F10" s="286">
        <v>50</v>
      </c>
      <c r="G10" s="287">
        <v>1.58</v>
      </c>
      <c r="H10" s="288">
        <v>32.799999999180002</v>
      </c>
      <c r="I10" s="289">
        <f t="shared" si="0"/>
        <v>1639.9999999590002</v>
      </c>
      <c r="K10" s="291">
        <f t="shared" si="1"/>
        <v>0</v>
      </c>
      <c r="L10" s="290">
        <f t="shared" si="2"/>
        <v>0</v>
      </c>
      <c r="N10" s="292"/>
      <c r="O10" s="292"/>
      <c r="Q10" s="291">
        <f>K10*G10</f>
        <v>0</v>
      </c>
    </row>
    <row r="11" spans="1:17" ht="15.75" customHeight="1" x14ac:dyDescent="0.2">
      <c r="B11" s="449"/>
      <c r="C11" s="452"/>
      <c r="D11" s="3" t="s">
        <v>41</v>
      </c>
      <c r="E11" s="285" t="s">
        <v>33</v>
      </c>
      <c r="F11" s="286">
        <v>50</v>
      </c>
      <c r="G11" s="287">
        <v>1.79</v>
      </c>
      <c r="H11" s="288">
        <v>44.799999998879997</v>
      </c>
      <c r="I11" s="289">
        <f t="shared" si="0"/>
        <v>2239.9999999439997</v>
      </c>
      <c r="K11" s="291">
        <f t="shared" si="1"/>
        <v>0</v>
      </c>
      <c r="L11" s="290">
        <f t="shared" si="2"/>
        <v>0</v>
      </c>
      <c r="N11" s="292"/>
      <c r="O11" s="292"/>
      <c r="Q11" s="291">
        <f>K11*G11</f>
        <v>0</v>
      </c>
    </row>
    <row r="12" spans="1:17" ht="15.75" customHeight="1" x14ac:dyDescent="0.2">
      <c r="B12" s="449"/>
      <c r="C12" s="452"/>
      <c r="D12" s="3" t="s">
        <v>42</v>
      </c>
      <c r="E12" s="285" t="s">
        <v>48</v>
      </c>
      <c r="F12" s="286">
        <v>50</v>
      </c>
      <c r="G12" s="287">
        <v>2.13</v>
      </c>
      <c r="H12" s="288">
        <v>60.266666665160002</v>
      </c>
      <c r="I12" s="289">
        <f t="shared" si="0"/>
        <v>3013.333333258</v>
      </c>
      <c r="K12" s="291">
        <f t="shared" si="1"/>
        <v>0</v>
      </c>
      <c r="L12" s="290">
        <f t="shared" si="2"/>
        <v>0</v>
      </c>
      <c r="N12" s="292"/>
      <c r="O12" s="292"/>
      <c r="Q12" s="291">
        <f>K12*G12</f>
        <v>0</v>
      </c>
    </row>
    <row r="13" spans="1:17" ht="15.75" customHeight="1" x14ac:dyDescent="0.2">
      <c r="B13" s="449"/>
      <c r="C13" s="452"/>
      <c r="D13" s="3" t="s">
        <v>43</v>
      </c>
      <c r="E13" s="285" t="s">
        <v>1</v>
      </c>
      <c r="F13" s="286">
        <v>50</v>
      </c>
      <c r="G13" s="287">
        <v>2.2000000000000002</v>
      </c>
      <c r="H13" s="288">
        <v>60.933333331809997</v>
      </c>
      <c r="I13" s="289">
        <f t="shared" si="0"/>
        <v>3046.6666665905</v>
      </c>
      <c r="K13" s="291">
        <f t="shared" si="1"/>
        <v>0</v>
      </c>
      <c r="L13" s="290">
        <f t="shared" si="2"/>
        <v>0</v>
      </c>
      <c r="N13" s="292"/>
      <c r="O13" s="292"/>
      <c r="Q13" s="291">
        <f>K13*G13</f>
        <v>0</v>
      </c>
    </row>
    <row r="14" spans="1:17" ht="15.75" customHeight="1" thickBot="1" x14ac:dyDescent="0.25">
      <c r="B14" s="450"/>
      <c r="C14" s="453"/>
      <c r="D14" s="5" t="s">
        <v>44</v>
      </c>
      <c r="E14" s="293" t="s">
        <v>49</v>
      </c>
      <c r="F14" s="294">
        <v>50</v>
      </c>
      <c r="G14" s="295">
        <v>2.35</v>
      </c>
      <c r="H14" s="296">
        <v>64.13333333173</v>
      </c>
      <c r="I14" s="297">
        <f t="shared" si="0"/>
        <v>3206.6666665865</v>
      </c>
      <c r="K14" s="299">
        <f t="shared" si="1"/>
        <v>0</v>
      </c>
      <c r="L14" s="298">
        <f t="shared" si="2"/>
        <v>0</v>
      </c>
      <c r="N14" s="300"/>
      <c r="O14" s="300"/>
      <c r="Q14" s="299">
        <f>K14*G14</f>
        <v>0</v>
      </c>
    </row>
    <row r="15" spans="1:17" ht="15" x14ac:dyDescent="0.2">
      <c r="D15" s="454" t="s">
        <v>193</v>
      </c>
      <c r="E15" s="454"/>
      <c r="F15" s="454"/>
      <c r="G15" s="454"/>
      <c r="H15" s="454"/>
      <c r="I15" s="454"/>
      <c r="K15" s="301">
        <f>SUM(K5:K14)</f>
        <v>0</v>
      </c>
      <c r="L15" s="302">
        <f>SUM(L5:L14)</f>
        <v>0</v>
      </c>
      <c r="N15" s="301">
        <f t="shared" ref="N15:O15" si="3">SUM(N5:N14)</f>
        <v>0</v>
      </c>
      <c r="O15" s="301">
        <f t="shared" si="3"/>
        <v>0</v>
      </c>
      <c r="Q15" s="301">
        <f t="shared" ref="Q15" si="4">SUM(Q5:Q14)</f>
        <v>0</v>
      </c>
    </row>
    <row r="16" spans="1:17" ht="15" x14ac:dyDescent="0.2">
      <c r="D16" s="455" t="s">
        <v>125</v>
      </c>
      <c r="E16" s="455"/>
      <c r="F16" s="455"/>
      <c r="G16" s="455"/>
      <c r="H16" s="455"/>
      <c r="I16" s="455"/>
      <c r="K16" s="303" t="s">
        <v>111</v>
      </c>
      <c r="L16" s="290">
        <f>L15*21%</f>
        <v>0</v>
      </c>
    </row>
    <row r="17" spans="1:17" ht="15.75" thickBot="1" x14ac:dyDescent="0.25">
      <c r="D17" s="304"/>
      <c r="E17" s="304"/>
      <c r="F17" s="304"/>
      <c r="G17" s="304"/>
      <c r="H17" s="304"/>
      <c r="I17" s="304"/>
      <c r="K17" s="305" t="s">
        <v>87</v>
      </c>
      <c r="L17" s="306">
        <f>SUM(L15:L16)</f>
        <v>0</v>
      </c>
    </row>
    <row r="18" spans="1:17" ht="8.25" customHeight="1" x14ac:dyDescent="0.2">
      <c r="D18" s="304"/>
      <c r="E18" s="304"/>
      <c r="F18" s="304"/>
      <c r="G18" s="304"/>
      <c r="H18" s="304"/>
      <c r="I18" s="304"/>
      <c r="K18" s="307"/>
      <c r="L18" s="308"/>
    </row>
    <row r="19" spans="1:17" x14ac:dyDescent="0.2">
      <c r="A19" s="353"/>
      <c r="B19" s="353"/>
      <c r="C19" s="353"/>
      <c r="D19" s="356"/>
      <c r="E19" s="356"/>
      <c r="F19" s="304"/>
      <c r="G19" s="304"/>
      <c r="H19" s="309" t="s">
        <v>141</v>
      </c>
      <c r="I19" s="356"/>
      <c r="J19" s="353"/>
      <c r="K19" s="310" t="s">
        <v>134</v>
      </c>
      <c r="L19" s="311">
        <f>L15*10.5%</f>
        <v>0</v>
      </c>
      <c r="M19" s="353"/>
      <c r="N19" s="353"/>
      <c r="O19" s="353"/>
      <c r="P19" s="353"/>
      <c r="Q19" s="353"/>
    </row>
    <row r="20" spans="1:17" ht="15" x14ac:dyDescent="0.2">
      <c r="A20" s="353"/>
      <c r="B20" s="353"/>
      <c r="C20" s="353"/>
      <c r="D20" s="356"/>
      <c r="E20" s="356"/>
      <c r="F20" s="304"/>
      <c r="G20" s="304"/>
      <c r="H20" s="312">
        <f>+Q15</f>
        <v>0</v>
      </c>
      <c r="I20" s="356"/>
      <c r="J20" s="353"/>
      <c r="K20" s="310" t="s">
        <v>87</v>
      </c>
      <c r="L20" s="311">
        <f>+L19+L15</f>
        <v>0</v>
      </c>
      <c r="M20" s="353"/>
      <c r="N20" s="353"/>
      <c r="O20" s="353"/>
      <c r="P20" s="353"/>
      <c r="Q20" s="353"/>
    </row>
    <row r="21" spans="1:17" ht="6.75" customHeight="1" thickBot="1" x14ac:dyDescent="0.25">
      <c r="C21" s="313"/>
      <c r="D21" s="314"/>
      <c r="E21" s="313"/>
      <c r="F21" s="313"/>
      <c r="G21" s="313"/>
      <c r="H21" s="313"/>
      <c r="I21" s="313"/>
    </row>
    <row r="22" spans="1:17" s="100" customFormat="1" ht="23.25" customHeight="1" thickBot="1" x14ac:dyDescent="0.25">
      <c r="C22" s="456" t="s">
        <v>194</v>
      </c>
      <c r="D22" s="456"/>
      <c r="E22" s="456"/>
      <c r="F22" s="456"/>
      <c r="G22" s="456"/>
      <c r="H22" s="456"/>
      <c r="I22" s="456"/>
    </row>
    <row r="23" spans="1:17" ht="21.75" customHeight="1" thickBot="1" x14ac:dyDescent="0.25">
      <c r="C23" s="442" t="s">
        <v>206</v>
      </c>
      <c r="D23" s="443"/>
      <c r="E23" s="444"/>
      <c r="F23" s="272"/>
      <c r="G23" s="272"/>
      <c r="H23" s="445" t="s">
        <v>164</v>
      </c>
      <c r="I23" s="445"/>
      <c r="J23" s="273"/>
      <c r="K23" s="464" t="s">
        <v>83</v>
      </c>
      <c r="L23" s="465"/>
      <c r="M23" s="273"/>
      <c r="N23" s="273"/>
      <c r="O23" s="273"/>
      <c r="P23" s="273"/>
      <c r="Q23" s="273"/>
    </row>
    <row r="24" spans="1:17" ht="38.25" customHeight="1" thickBot="1" x14ac:dyDescent="0.25">
      <c r="B24" s="274"/>
      <c r="C24" s="275" t="s">
        <v>20</v>
      </c>
      <c r="D24" s="275" t="s">
        <v>120</v>
      </c>
      <c r="E24" s="446" t="s">
        <v>0</v>
      </c>
      <c r="F24" s="446"/>
      <c r="G24" s="275" t="s">
        <v>145</v>
      </c>
      <c r="H24" s="275" t="s">
        <v>191</v>
      </c>
      <c r="I24" s="275" t="s">
        <v>113</v>
      </c>
      <c r="K24" s="276" t="s">
        <v>84</v>
      </c>
      <c r="L24" s="276" t="s">
        <v>129</v>
      </c>
      <c r="Q24" s="276" t="s">
        <v>141</v>
      </c>
    </row>
    <row r="25" spans="1:17" ht="15.75" customHeight="1" x14ac:dyDescent="0.2">
      <c r="B25" s="448" t="s">
        <v>195</v>
      </c>
      <c r="C25" s="451" t="s">
        <v>205</v>
      </c>
      <c r="D25" s="4" t="s">
        <v>35</v>
      </c>
      <c r="E25" s="277" t="s">
        <v>53</v>
      </c>
      <c r="F25" s="278">
        <v>50</v>
      </c>
      <c r="G25" s="279">
        <v>0.4</v>
      </c>
      <c r="H25" s="280">
        <v>10.13333333308</v>
      </c>
      <c r="I25" s="281">
        <f>H25*50</f>
        <v>506.66666665399998</v>
      </c>
      <c r="K25" s="284"/>
      <c r="L25" s="282">
        <f t="shared" ref="L25:L34" si="5">K25*I25</f>
        <v>0</v>
      </c>
      <c r="Q25" s="283">
        <f>K25*G25</f>
        <v>0</v>
      </c>
    </row>
    <row r="26" spans="1:17" ht="15.75" customHeight="1" x14ac:dyDescent="0.2">
      <c r="B26" s="449"/>
      <c r="C26" s="452"/>
      <c r="D26" s="3" t="s">
        <v>36</v>
      </c>
      <c r="E26" s="285" t="s">
        <v>16</v>
      </c>
      <c r="F26" s="286">
        <v>50</v>
      </c>
      <c r="G26" s="287">
        <v>0.69000000000000006</v>
      </c>
      <c r="H26" s="288">
        <v>25.06666666604</v>
      </c>
      <c r="I26" s="289">
        <f t="shared" ref="I26:I34" si="6">H26*50</f>
        <v>1253.333333302</v>
      </c>
      <c r="K26" s="292"/>
      <c r="L26" s="290">
        <f t="shared" si="5"/>
        <v>0</v>
      </c>
      <c r="Q26" s="291">
        <f>K26*G26</f>
        <v>0</v>
      </c>
    </row>
    <row r="27" spans="1:17" ht="15.75" customHeight="1" x14ac:dyDescent="0.2">
      <c r="B27" s="449"/>
      <c r="C27" s="452"/>
      <c r="D27" s="3" t="s">
        <v>37</v>
      </c>
      <c r="E27" s="285" t="s">
        <v>45</v>
      </c>
      <c r="F27" s="286">
        <v>50</v>
      </c>
      <c r="G27" s="287">
        <v>0.89</v>
      </c>
      <c r="H27" s="288">
        <v>27.733333332640001</v>
      </c>
      <c r="I27" s="289">
        <f t="shared" si="6"/>
        <v>1386.666666632</v>
      </c>
      <c r="K27" s="292"/>
      <c r="L27" s="290">
        <f t="shared" si="5"/>
        <v>0</v>
      </c>
      <c r="Q27" s="291">
        <f>K27*G27</f>
        <v>0</v>
      </c>
    </row>
    <row r="28" spans="1:17" ht="15.75" customHeight="1" x14ac:dyDescent="0.2">
      <c r="B28" s="449"/>
      <c r="C28" s="452"/>
      <c r="D28" s="3" t="s">
        <v>38</v>
      </c>
      <c r="E28" s="285" t="s">
        <v>17</v>
      </c>
      <c r="F28" s="286">
        <v>50</v>
      </c>
      <c r="G28" s="287">
        <v>1.125</v>
      </c>
      <c r="H28" s="288">
        <v>39.466666665680002</v>
      </c>
      <c r="I28" s="289">
        <f t="shared" si="6"/>
        <v>1973.333333284</v>
      </c>
      <c r="K28" s="292"/>
      <c r="L28" s="290">
        <f t="shared" si="5"/>
        <v>0</v>
      </c>
      <c r="Q28" s="291">
        <f>K28*G28</f>
        <v>0</v>
      </c>
    </row>
    <row r="29" spans="1:17" ht="15.75" customHeight="1" x14ac:dyDescent="0.2">
      <c r="B29" s="449"/>
      <c r="C29" s="452"/>
      <c r="D29" s="3" t="s">
        <v>39</v>
      </c>
      <c r="E29" s="285" t="s">
        <v>46</v>
      </c>
      <c r="F29" s="286">
        <v>50</v>
      </c>
      <c r="G29" s="287">
        <v>1.345</v>
      </c>
      <c r="H29" s="288">
        <v>48.933333332110003</v>
      </c>
      <c r="I29" s="289">
        <f t="shared" si="6"/>
        <v>2446.6666666055003</v>
      </c>
      <c r="K29" s="292"/>
      <c r="L29" s="290">
        <f t="shared" si="5"/>
        <v>0</v>
      </c>
      <c r="Q29" s="291">
        <f>K29*G29</f>
        <v>0</v>
      </c>
    </row>
    <row r="30" spans="1:17" ht="15.75" customHeight="1" x14ac:dyDescent="0.2">
      <c r="B30" s="449"/>
      <c r="C30" s="452"/>
      <c r="D30" s="3" t="s">
        <v>40</v>
      </c>
      <c r="E30" s="285" t="s">
        <v>47</v>
      </c>
      <c r="F30" s="286">
        <v>50</v>
      </c>
      <c r="G30" s="287">
        <v>1.59</v>
      </c>
      <c r="H30" s="288">
        <v>49.866666665419999</v>
      </c>
      <c r="I30" s="289">
        <f t="shared" si="6"/>
        <v>2493.3333332709999</v>
      </c>
      <c r="K30" s="292"/>
      <c r="L30" s="290">
        <f t="shared" si="5"/>
        <v>0</v>
      </c>
      <c r="Q30" s="291">
        <f>K30*G30</f>
        <v>0</v>
      </c>
    </row>
    <row r="31" spans="1:17" ht="15.75" customHeight="1" x14ac:dyDescent="0.2">
      <c r="B31" s="449"/>
      <c r="C31" s="452"/>
      <c r="D31" s="3" t="s">
        <v>41</v>
      </c>
      <c r="E31" s="285" t="s">
        <v>33</v>
      </c>
      <c r="F31" s="286">
        <v>50</v>
      </c>
      <c r="G31" s="287">
        <v>1.8</v>
      </c>
      <c r="H31" s="288">
        <v>68.53333333162</v>
      </c>
      <c r="I31" s="289">
        <f t="shared" si="6"/>
        <v>3426.6666665809998</v>
      </c>
      <c r="K31" s="292"/>
      <c r="L31" s="290">
        <f t="shared" si="5"/>
        <v>0</v>
      </c>
      <c r="Q31" s="291">
        <f>K31*G31</f>
        <v>0</v>
      </c>
    </row>
    <row r="32" spans="1:17" ht="15.75" customHeight="1" x14ac:dyDescent="0.2">
      <c r="B32" s="449"/>
      <c r="C32" s="452"/>
      <c r="D32" s="3" t="s">
        <v>42</v>
      </c>
      <c r="E32" s="285" t="s">
        <v>48</v>
      </c>
      <c r="F32" s="286">
        <v>50</v>
      </c>
      <c r="G32" s="287">
        <v>2.1399999999999997</v>
      </c>
      <c r="H32" s="288">
        <v>91.199999997719999</v>
      </c>
      <c r="I32" s="289">
        <f t="shared" si="6"/>
        <v>4559.9999998860003</v>
      </c>
      <c r="K32" s="292"/>
      <c r="L32" s="290">
        <f t="shared" si="5"/>
        <v>0</v>
      </c>
      <c r="Q32" s="291">
        <f>K32*G32</f>
        <v>0</v>
      </c>
    </row>
    <row r="33" spans="1:17" ht="15.75" customHeight="1" x14ac:dyDescent="0.2">
      <c r="B33" s="449"/>
      <c r="C33" s="452"/>
      <c r="D33" s="3" t="s">
        <v>43</v>
      </c>
      <c r="E33" s="285" t="s">
        <v>1</v>
      </c>
      <c r="F33" s="286">
        <v>50</v>
      </c>
      <c r="G33" s="287">
        <v>2.21</v>
      </c>
      <c r="H33" s="288">
        <v>92.533333331020003</v>
      </c>
      <c r="I33" s="289">
        <f t="shared" si="6"/>
        <v>4626.6666665510002</v>
      </c>
      <c r="K33" s="292"/>
      <c r="L33" s="290">
        <f t="shared" si="5"/>
        <v>0</v>
      </c>
      <c r="Q33" s="291">
        <f>K33*G33</f>
        <v>0</v>
      </c>
    </row>
    <row r="34" spans="1:17" ht="15.75" customHeight="1" thickBot="1" x14ac:dyDescent="0.25">
      <c r="B34" s="450"/>
      <c r="C34" s="453"/>
      <c r="D34" s="5" t="s">
        <v>44</v>
      </c>
      <c r="E34" s="293" t="s">
        <v>49</v>
      </c>
      <c r="F34" s="294">
        <v>50</v>
      </c>
      <c r="G34" s="295">
        <v>2.36</v>
      </c>
      <c r="H34" s="296">
        <v>93.733333330989993</v>
      </c>
      <c r="I34" s="297">
        <f t="shared" si="6"/>
        <v>4686.6666665494995</v>
      </c>
      <c r="K34" s="300"/>
      <c r="L34" s="298">
        <f t="shared" si="5"/>
        <v>0</v>
      </c>
      <c r="Q34" s="299">
        <f>K34*G34</f>
        <v>0</v>
      </c>
    </row>
    <row r="35" spans="1:17" ht="15" x14ac:dyDescent="0.2">
      <c r="D35" s="454" t="s">
        <v>193</v>
      </c>
      <c r="E35" s="454"/>
      <c r="F35" s="454"/>
      <c r="G35" s="454"/>
      <c r="H35" s="454"/>
      <c r="I35" s="454"/>
      <c r="K35" s="301">
        <f>SUM(K25:K34)</f>
        <v>0</v>
      </c>
      <c r="L35" s="302">
        <f>SUM(L25:L34)</f>
        <v>0</v>
      </c>
      <c r="Q35" s="301">
        <f t="shared" ref="Q35" si="7">SUM(Q25:Q34)</f>
        <v>0</v>
      </c>
    </row>
    <row r="36" spans="1:17" ht="15" x14ac:dyDescent="0.2">
      <c r="D36" s="455" t="s">
        <v>126</v>
      </c>
      <c r="E36" s="455"/>
      <c r="F36" s="455"/>
      <c r="G36" s="455"/>
      <c r="H36" s="455"/>
      <c r="I36" s="455"/>
      <c r="K36" s="303" t="s">
        <v>86</v>
      </c>
      <c r="L36" s="290">
        <f>L35*21%</f>
        <v>0</v>
      </c>
    </row>
    <row r="37" spans="1:17" ht="15.75" thickBot="1" x14ac:dyDescent="0.25">
      <c r="D37" s="304"/>
      <c r="E37" s="304"/>
      <c r="F37" s="304"/>
      <c r="G37" s="304"/>
      <c r="H37" s="304"/>
      <c r="I37" s="304"/>
      <c r="K37" s="305" t="s">
        <v>87</v>
      </c>
      <c r="L37" s="306">
        <f>SUM(L35:L36)</f>
        <v>0</v>
      </c>
    </row>
    <row r="38" spans="1:17" ht="8.25" customHeight="1" x14ac:dyDescent="0.2">
      <c r="D38" s="304"/>
      <c r="E38" s="304"/>
      <c r="F38" s="304"/>
      <c r="G38" s="304"/>
      <c r="H38" s="304"/>
      <c r="I38" s="304"/>
      <c r="K38" s="307"/>
      <c r="L38" s="308"/>
    </row>
    <row r="39" spans="1:17" x14ac:dyDescent="0.2">
      <c r="A39" s="353"/>
      <c r="B39" s="353"/>
      <c r="C39" s="353"/>
      <c r="D39" s="356"/>
      <c r="E39" s="356"/>
      <c r="F39" s="304"/>
      <c r="G39" s="304"/>
      <c r="H39" s="309" t="s">
        <v>141</v>
      </c>
      <c r="I39" s="356"/>
      <c r="J39" s="353"/>
      <c r="K39" s="310" t="s">
        <v>134</v>
      </c>
      <c r="L39" s="311">
        <f>L35*10.5%</f>
        <v>0</v>
      </c>
      <c r="M39" s="353"/>
      <c r="N39" s="353"/>
      <c r="O39" s="353"/>
      <c r="P39" s="353"/>
      <c r="Q39" s="353"/>
    </row>
    <row r="40" spans="1:17" ht="15" x14ac:dyDescent="0.2">
      <c r="A40" s="353"/>
      <c r="B40" s="353"/>
      <c r="C40" s="353"/>
      <c r="D40" s="356"/>
      <c r="E40" s="356"/>
      <c r="F40" s="304"/>
      <c r="G40" s="304"/>
      <c r="H40" s="312"/>
      <c r="I40" s="356"/>
      <c r="J40" s="353"/>
      <c r="K40" s="310" t="s">
        <v>87</v>
      </c>
      <c r="L40" s="311">
        <f>+L39+L35</f>
        <v>0</v>
      </c>
      <c r="M40" s="353"/>
      <c r="N40" s="353"/>
      <c r="O40" s="353"/>
      <c r="P40" s="353"/>
      <c r="Q40" s="353"/>
    </row>
    <row r="41" spans="1:17" ht="6.75" customHeight="1" thickBot="1" x14ac:dyDescent="0.25">
      <c r="C41" s="313"/>
      <c r="D41" s="314"/>
      <c r="E41" s="313"/>
      <c r="F41" s="313"/>
      <c r="G41" s="313"/>
      <c r="H41" s="313"/>
      <c r="I41" s="313"/>
    </row>
    <row r="42" spans="1:17" s="100" customFormat="1" ht="23.25" customHeight="1" thickBot="1" x14ac:dyDescent="0.25">
      <c r="C42" s="457" t="s">
        <v>196</v>
      </c>
      <c r="D42" s="457"/>
      <c r="E42" s="457"/>
      <c r="F42" s="457"/>
      <c r="G42" s="457"/>
      <c r="H42" s="457"/>
      <c r="I42" s="457"/>
    </row>
    <row r="43" spans="1:17" ht="21.75" customHeight="1" thickBot="1" x14ac:dyDescent="0.25">
      <c r="C43" s="466" t="s">
        <v>197</v>
      </c>
      <c r="D43" s="467"/>
      <c r="E43" s="468"/>
      <c r="F43" s="272"/>
      <c r="G43" s="272"/>
      <c r="H43" s="445" t="s">
        <v>164</v>
      </c>
      <c r="I43" s="445"/>
      <c r="J43" s="273"/>
      <c r="K43" s="464" t="s">
        <v>83</v>
      </c>
      <c r="L43" s="465"/>
      <c r="M43" s="273"/>
      <c r="N43" s="273"/>
      <c r="O43" s="273"/>
      <c r="P43" s="273"/>
      <c r="Q43" s="273"/>
    </row>
    <row r="44" spans="1:17" ht="38.25" customHeight="1" thickBot="1" x14ac:dyDescent="0.25">
      <c r="B44" s="274"/>
      <c r="C44" s="275" t="s">
        <v>20</v>
      </c>
      <c r="D44" s="275" t="s">
        <v>120</v>
      </c>
      <c r="E44" s="446" t="s">
        <v>0</v>
      </c>
      <c r="F44" s="446"/>
      <c r="G44" s="275" t="s">
        <v>145</v>
      </c>
      <c r="H44" s="275" t="s">
        <v>191</v>
      </c>
      <c r="I44" s="275" t="s">
        <v>198</v>
      </c>
      <c r="K44" s="276" t="s">
        <v>130</v>
      </c>
      <c r="L44" s="276" t="s">
        <v>129</v>
      </c>
      <c r="Q44" s="276" t="s">
        <v>141</v>
      </c>
    </row>
    <row r="45" spans="1:17" ht="15.75" customHeight="1" x14ac:dyDescent="0.2">
      <c r="B45" s="448" t="s">
        <v>199</v>
      </c>
      <c r="C45" s="451" t="s">
        <v>127</v>
      </c>
      <c r="D45" s="4" t="s">
        <v>35</v>
      </c>
      <c r="E45" s="277" t="s">
        <v>53</v>
      </c>
      <c r="F45" s="278">
        <v>5</v>
      </c>
      <c r="G45" s="279">
        <v>5</v>
      </c>
      <c r="H45" s="317">
        <v>461.33</v>
      </c>
      <c r="I45" s="458">
        <f>H45*5</f>
        <v>2306.65</v>
      </c>
      <c r="K45" s="284"/>
      <c r="L45" s="282">
        <f t="shared" ref="L45:L54" si="8">K45*I45</f>
        <v>0</v>
      </c>
      <c r="Q45" s="283">
        <f>K45*G45</f>
        <v>0</v>
      </c>
    </row>
    <row r="46" spans="1:17" ht="15.75" customHeight="1" x14ac:dyDescent="0.2">
      <c r="B46" s="449"/>
      <c r="C46" s="452"/>
      <c r="D46" s="3" t="s">
        <v>36</v>
      </c>
      <c r="E46" s="285" t="s">
        <v>16</v>
      </c>
      <c r="F46" s="286">
        <v>5</v>
      </c>
      <c r="G46" s="287">
        <v>5</v>
      </c>
      <c r="H46" s="315">
        <v>461.33</v>
      </c>
      <c r="I46" s="459"/>
      <c r="K46" s="292"/>
      <c r="L46" s="290">
        <f t="shared" si="8"/>
        <v>0</v>
      </c>
      <c r="Q46" s="291">
        <f>K46*G46</f>
        <v>0</v>
      </c>
    </row>
    <row r="47" spans="1:17" ht="15.75" customHeight="1" x14ac:dyDescent="0.2">
      <c r="B47" s="449"/>
      <c r="C47" s="452"/>
      <c r="D47" s="3" t="s">
        <v>37</v>
      </c>
      <c r="E47" s="285" t="s">
        <v>45</v>
      </c>
      <c r="F47" s="286">
        <v>5</v>
      </c>
      <c r="G47" s="287">
        <v>5</v>
      </c>
      <c r="H47" s="315">
        <v>461.33</v>
      </c>
      <c r="I47" s="459"/>
      <c r="K47" s="292"/>
      <c r="L47" s="290">
        <f t="shared" si="8"/>
        <v>0</v>
      </c>
      <c r="Q47" s="291">
        <f>K47*G47</f>
        <v>0</v>
      </c>
    </row>
    <row r="48" spans="1:17" ht="15.75" customHeight="1" x14ac:dyDescent="0.2">
      <c r="B48" s="449"/>
      <c r="C48" s="452"/>
      <c r="D48" s="3" t="s">
        <v>38</v>
      </c>
      <c r="E48" s="285" t="s">
        <v>17</v>
      </c>
      <c r="F48" s="286">
        <v>5</v>
      </c>
      <c r="G48" s="287">
        <v>5</v>
      </c>
      <c r="H48" s="315">
        <v>461.33</v>
      </c>
      <c r="I48" s="459"/>
      <c r="K48" s="292"/>
      <c r="L48" s="290">
        <f t="shared" si="8"/>
        <v>0</v>
      </c>
      <c r="Q48" s="291">
        <f>K48*G48</f>
        <v>0</v>
      </c>
    </row>
    <row r="49" spans="1:17" ht="15.75" customHeight="1" x14ac:dyDescent="0.2">
      <c r="B49" s="449"/>
      <c r="C49" s="452"/>
      <c r="D49" s="3" t="s">
        <v>39</v>
      </c>
      <c r="E49" s="285" t="s">
        <v>46</v>
      </c>
      <c r="F49" s="286">
        <v>5</v>
      </c>
      <c r="G49" s="287">
        <v>5</v>
      </c>
      <c r="H49" s="315">
        <v>461.33</v>
      </c>
      <c r="I49" s="459"/>
      <c r="K49" s="292"/>
      <c r="L49" s="290">
        <f t="shared" si="8"/>
        <v>0</v>
      </c>
      <c r="Q49" s="291">
        <f>K49*G49</f>
        <v>0</v>
      </c>
    </row>
    <row r="50" spans="1:17" ht="15.75" customHeight="1" x14ac:dyDescent="0.2">
      <c r="B50" s="449"/>
      <c r="C50" s="452"/>
      <c r="D50" s="3" t="s">
        <v>40</v>
      </c>
      <c r="E50" s="285" t="s">
        <v>47</v>
      </c>
      <c r="F50" s="286">
        <v>5</v>
      </c>
      <c r="G50" s="287">
        <v>5</v>
      </c>
      <c r="H50" s="315">
        <v>461.33</v>
      </c>
      <c r="I50" s="459"/>
      <c r="K50" s="292"/>
      <c r="L50" s="290">
        <f t="shared" si="8"/>
        <v>0</v>
      </c>
      <c r="Q50" s="291">
        <f>K50*G50</f>
        <v>0</v>
      </c>
    </row>
    <row r="51" spans="1:17" ht="15.75" customHeight="1" x14ac:dyDescent="0.2">
      <c r="B51" s="449"/>
      <c r="C51" s="452"/>
      <c r="D51" s="3" t="s">
        <v>41</v>
      </c>
      <c r="E51" s="285" t="s">
        <v>33</v>
      </c>
      <c r="F51" s="286">
        <v>5</v>
      </c>
      <c r="G51" s="287">
        <v>5</v>
      </c>
      <c r="H51" s="315">
        <v>461.33</v>
      </c>
      <c r="I51" s="459"/>
      <c r="K51" s="292"/>
      <c r="L51" s="290">
        <f t="shared" si="8"/>
        <v>0</v>
      </c>
      <c r="Q51" s="291">
        <f>K51*G51</f>
        <v>0</v>
      </c>
    </row>
    <row r="52" spans="1:17" ht="15.75" customHeight="1" x14ac:dyDescent="0.2">
      <c r="B52" s="449"/>
      <c r="C52" s="452"/>
      <c r="D52" s="3" t="s">
        <v>42</v>
      </c>
      <c r="E52" s="285" t="s">
        <v>48</v>
      </c>
      <c r="F52" s="286">
        <v>5</v>
      </c>
      <c r="G52" s="287">
        <v>5</v>
      </c>
      <c r="H52" s="315">
        <v>461.33</v>
      </c>
      <c r="I52" s="459"/>
      <c r="K52" s="292"/>
      <c r="L52" s="290">
        <f t="shared" si="8"/>
        <v>0</v>
      </c>
      <c r="Q52" s="291">
        <f>K52*G52</f>
        <v>0</v>
      </c>
    </row>
    <row r="53" spans="1:17" ht="15.75" customHeight="1" x14ac:dyDescent="0.2">
      <c r="B53" s="449"/>
      <c r="C53" s="452"/>
      <c r="D53" s="3" t="s">
        <v>43</v>
      </c>
      <c r="E53" s="285" t="s">
        <v>1</v>
      </c>
      <c r="F53" s="286">
        <v>5</v>
      </c>
      <c r="G53" s="287">
        <v>5</v>
      </c>
      <c r="H53" s="315">
        <v>461.33</v>
      </c>
      <c r="I53" s="459"/>
      <c r="K53" s="292"/>
      <c r="L53" s="290">
        <f t="shared" si="8"/>
        <v>0</v>
      </c>
      <c r="Q53" s="291">
        <f>K53*G53</f>
        <v>0</v>
      </c>
    </row>
    <row r="54" spans="1:17" ht="15.75" customHeight="1" thickBot="1" x14ac:dyDescent="0.25">
      <c r="B54" s="450"/>
      <c r="C54" s="453"/>
      <c r="D54" s="5" t="s">
        <v>44</v>
      </c>
      <c r="E54" s="293" t="s">
        <v>49</v>
      </c>
      <c r="F54" s="294">
        <v>5</v>
      </c>
      <c r="G54" s="295">
        <v>5</v>
      </c>
      <c r="H54" s="316">
        <v>461.33</v>
      </c>
      <c r="I54" s="460"/>
      <c r="K54" s="300"/>
      <c r="L54" s="298">
        <f t="shared" si="8"/>
        <v>0</v>
      </c>
      <c r="Q54" s="299">
        <f>K54*G54</f>
        <v>0</v>
      </c>
    </row>
    <row r="55" spans="1:17" ht="15" x14ac:dyDescent="0.2">
      <c r="D55" s="454" t="s">
        <v>200</v>
      </c>
      <c r="E55" s="454"/>
      <c r="F55" s="454"/>
      <c r="G55" s="454"/>
      <c r="H55" s="454"/>
      <c r="I55" s="454"/>
      <c r="K55" s="301">
        <f>SUM(K45:K54)</f>
        <v>0</v>
      </c>
      <c r="L55" s="302">
        <f>SUM(L45:L54)</f>
        <v>0</v>
      </c>
      <c r="Q55" s="301">
        <f t="shared" ref="Q55" si="9">SUM(Q45:Q54)</f>
        <v>0</v>
      </c>
    </row>
    <row r="56" spans="1:17" ht="15" x14ac:dyDescent="0.2">
      <c r="D56" s="455" t="s">
        <v>51</v>
      </c>
      <c r="E56" s="455"/>
      <c r="F56" s="455"/>
      <c r="G56" s="455"/>
      <c r="H56" s="455"/>
      <c r="I56" s="455"/>
      <c r="K56" s="303" t="s">
        <v>86</v>
      </c>
      <c r="L56" s="290">
        <f>L55*21%</f>
        <v>0</v>
      </c>
    </row>
    <row r="57" spans="1:17" ht="15.75" thickBot="1" x14ac:dyDescent="0.25">
      <c r="K57" s="305" t="s">
        <v>87</v>
      </c>
      <c r="L57" s="306">
        <f>SUM(L55:L56)</f>
        <v>0</v>
      </c>
    </row>
    <row r="58" spans="1:17" ht="8.25" customHeight="1" x14ac:dyDescent="0.2">
      <c r="D58" s="304"/>
      <c r="E58" s="304"/>
      <c r="F58" s="304"/>
      <c r="G58" s="304"/>
      <c r="H58" s="304"/>
      <c r="I58" s="304"/>
      <c r="K58" s="307"/>
      <c r="L58" s="308"/>
    </row>
    <row r="59" spans="1:17" x14ac:dyDescent="0.2">
      <c r="A59" s="353"/>
      <c r="B59" s="353"/>
      <c r="C59" s="353"/>
      <c r="D59" s="356"/>
      <c r="E59" s="356"/>
      <c r="F59" s="304"/>
      <c r="G59" s="304"/>
      <c r="H59" s="309" t="s">
        <v>141</v>
      </c>
      <c r="I59" s="356"/>
      <c r="J59" s="353"/>
      <c r="K59" s="310" t="s">
        <v>134</v>
      </c>
      <c r="L59" s="311">
        <f>L55*10.5%</f>
        <v>0</v>
      </c>
      <c r="M59" s="353"/>
      <c r="N59" s="353"/>
      <c r="O59" s="353"/>
      <c r="P59" s="353"/>
      <c r="Q59" s="353"/>
    </row>
    <row r="60" spans="1:17" ht="15" x14ac:dyDescent="0.2">
      <c r="A60" s="353"/>
      <c r="B60" s="353"/>
      <c r="C60" s="353"/>
      <c r="D60" s="356"/>
      <c r="E60" s="356"/>
      <c r="F60" s="304"/>
      <c r="G60" s="304"/>
      <c r="H60" s="312"/>
      <c r="I60" s="356"/>
      <c r="J60" s="353"/>
      <c r="K60" s="310" t="s">
        <v>87</v>
      </c>
      <c r="L60" s="311">
        <f>+L59+L55</f>
        <v>0</v>
      </c>
      <c r="M60" s="353"/>
      <c r="N60" s="353"/>
      <c r="O60" s="353"/>
      <c r="P60" s="353"/>
      <c r="Q60" s="353"/>
    </row>
    <row r="61" spans="1:17" ht="6.75" customHeight="1" x14ac:dyDescent="0.2"/>
    <row r="62" spans="1:17" ht="5.25" customHeight="1" thickBot="1" x14ac:dyDescent="0.25">
      <c r="C62" s="313"/>
      <c r="D62" s="314"/>
      <c r="E62" s="313"/>
      <c r="F62" s="313"/>
      <c r="G62" s="313"/>
      <c r="H62" s="313"/>
      <c r="I62" s="313"/>
    </row>
    <row r="63" spans="1:17" s="100" customFormat="1" ht="23.25" customHeight="1" thickBot="1" x14ac:dyDescent="0.25">
      <c r="C63" s="457" t="s">
        <v>201</v>
      </c>
      <c r="D63" s="457"/>
      <c r="E63" s="457"/>
      <c r="F63" s="457"/>
      <c r="G63" s="457"/>
      <c r="H63" s="457"/>
      <c r="I63" s="457"/>
    </row>
    <row r="64" spans="1:17" ht="21.75" customHeight="1" thickBot="1" x14ac:dyDescent="0.25">
      <c r="C64" s="466" t="s">
        <v>202</v>
      </c>
      <c r="D64" s="467"/>
      <c r="E64" s="468"/>
      <c r="F64" s="272"/>
      <c r="G64" s="272"/>
      <c r="H64" s="445" t="s">
        <v>164</v>
      </c>
      <c r="I64" s="445"/>
      <c r="J64" s="273"/>
      <c r="K64" s="464" t="s">
        <v>83</v>
      </c>
      <c r="L64" s="465"/>
      <c r="M64" s="273"/>
      <c r="N64" s="273"/>
      <c r="O64" s="273"/>
      <c r="P64" s="273"/>
      <c r="Q64" s="273"/>
    </row>
    <row r="65" spans="1:17" ht="38.25" customHeight="1" thickBot="1" x14ac:dyDescent="0.25">
      <c r="B65" s="274"/>
      <c r="C65" s="275" t="s">
        <v>20</v>
      </c>
      <c r="D65" s="275" t="s">
        <v>120</v>
      </c>
      <c r="E65" s="446" t="s">
        <v>0</v>
      </c>
      <c r="F65" s="446"/>
      <c r="G65" s="275" t="s">
        <v>145</v>
      </c>
      <c r="H65" s="275" t="s">
        <v>191</v>
      </c>
      <c r="I65" s="275" t="s">
        <v>198</v>
      </c>
      <c r="K65" s="276" t="s">
        <v>130</v>
      </c>
      <c r="L65" s="276" t="s">
        <v>129</v>
      </c>
      <c r="Q65" s="276" t="s">
        <v>141</v>
      </c>
    </row>
    <row r="66" spans="1:17" ht="15.75" customHeight="1" x14ac:dyDescent="0.2">
      <c r="B66" s="448" t="s">
        <v>203</v>
      </c>
      <c r="C66" s="461" t="s">
        <v>128</v>
      </c>
      <c r="D66" s="4" t="s">
        <v>35</v>
      </c>
      <c r="E66" s="277" t="s">
        <v>53</v>
      </c>
      <c r="F66" s="278">
        <v>5</v>
      </c>
      <c r="G66" s="279">
        <v>5</v>
      </c>
      <c r="H66" s="317">
        <v>641.33000000000004</v>
      </c>
      <c r="I66" s="458">
        <f>H66*5</f>
        <v>3206.65</v>
      </c>
      <c r="K66" s="284"/>
      <c r="L66" s="282">
        <f t="shared" ref="L66:L75" si="10">K66*I66</f>
        <v>0</v>
      </c>
      <c r="Q66" s="283">
        <f>K66*G66</f>
        <v>0</v>
      </c>
    </row>
    <row r="67" spans="1:17" ht="15.75" customHeight="1" x14ac:dyDescent="0.2">
      <c r="B67" s="449"/>
      <c r="C67" s="462"/>
      <c r="D67" s="3" t="s">
        <v>36</v>
      </c>
      <c r="E67" s="285" t="s">
        <v>16</v>
      </c>
      <c r="F67" s="286">
        <v>5</v>
      </c>
      <c r="G67" s="287">
        <v>5</v>
      </c>
      <c r="H67" s="315">
        <v>641.33000000000004</v>
      </c>
      <c r="I67" s="459"/>
      <c r="K67" s="292"/>
      <c r="L67" s="290">
        <f t="shared" si="10"/>
        <v>0</v>
      </c>
      <c r="Q67" s="291">
        <f>K67*G67</f>
        <v>0</v>
      </c>
    </row>
    <row r="68" spans="1:17" ht="15.75" customHeight="1" x14ac:dyDescent="0.2">
      <c r="B68" s="449"/>
      <c r="C68" s="462"/>
      <c r="D68" s="3" t="s">
        <v>37</v>
      </c>
      <c r="E68" s="285" t="s">
        <v>45</v>
      </c>
      <c r="F68" s="286">
        <v>5</v>
      </c>
      <c r="G68" s="287">
        <v>5</v>
      </c>
      <c r="H68" s="315">
        <v>641.33000000000004</v>
      </c>
      <c r="I68" s="459"/>
      <c r="K68" s="292"/>
      <c r="L68" s="290">
        <f t="shared" si="10"/>
        <v>0</v>
      </c>
      <c r="Q68" s="291">
        <f>K68*G68</f>
        <v>0</v>
      </c>
    </row>
    <row r="69" spans="1:17" ht="15.75" customHeight="1" x14ac:dyDescent="0.2">
      <c r="B69" s="449"/>
      <c r="C69" s="462"/>
      <c r="D69" s="3" t="s">
        <v>38</v>
      </c>
      <c r="E69" s="285" t="s">
        <v>17</v>
      </c>
      <c r="F69" s="286">
        <v>5</v>
      </c>
      <c r="G69" s="287">
        <v>5</v>
      </c>
      <c r="H69" s="315">
        <v>641.33000000000004</v>
      </c>
      <c r="I69" s="459"/>
      <c r="K69" s="292"/>
      <c r="L69" s="290">
        <f t="shared" si="10"/>
        <v>0</v>
      </c>
      <c r="Q69" s="291">
        <f>K69*G69</f>
        <v>0</v>
      </c>
    </row>
    <row r="70" spans="1:17" ht="15.75" customHeight="1" x14ac:dyDescent="0.2">
      <c r="B70" s="449"/>
      <c r="C70" s="462"/>
      <c r="D70" s="3" t="s">
        <v>39</v>
      </c>
      <c r="E70" s="285" t="s">
        <v>46</v>
      </c>
      <c r="F70" s="286">
        <v>5</v>
      </c>
      <c r="G70" s="287">
        <v>5</v>
      </c>
      <c r="H70" s="315">
        <v>641.33000000000004</v>
      </c>
      <c r="I70" s="459"/>
      <c r="K70" s="292"/>
      <c r="L70" s="290">
        <f t="shared" si="10"/>
        <v>0</v>
      </c>
      <c r="Q70" s="291">
        <f>K70*G70</f>
        <v>0</v>
      </c>
    </row>
    <row r="71" spans="1:17" ht="15.75" customHeight="1" x14ac:dyDescent="0.2">
      <c r="B71" s="449"/>
      <c r="C71" s="462"/>
      <c r="D71" s="3" t="s">
        <v>40</v>
      </c>
      <c r="E71" s="285" t="s">
        <v>47</v>
      </c>
      <c r="F71" s="286">
        <v>5</v>
      </c>
      <c r="G71" s="287">
        <v>5</v>
      </c>
      <c r="H71" s="315">
        <v>641.33000000000004</v>
      </c>
      <c r="I71" s="459"/>
      <c r="K71" s="292"/>
      <c r="L71" s="290">
        <f t="shared" si="10"/>
        <v>0</v>
      </c>
      <c r="Q71" s="291">
        <f>K71*G71</f>
        <v>0</v>
      </c>
    </row>
    <row r="72" spans="1:17" ht="15.75" customHeight="1" x14ac:dyDescent="0.2">
      <c r="B72" s="449"/>
      <c r="C72" s="462"/>
      <c r="D72" s="3" t="s">
        <v>41</v>
      </c>
      <c r="E72" s="285" t="s">
        <v>33</v>
      </c>
      <c r="F72" s="286">
        <v>5</v>
      </c>
      <c r="G72" s="287">
        <v>5</v>
      </c>
      <c r="H72" s="315">
        <v>641.33000000000004</v>
      </c>
      <c r="I72" s="459"/>
      <c r="K72" s="292"/>
      <c r="L72" s="290">
        <f t="shared" si="10"/>
        <v>0</v>
      </c>
      <c r="Q72" s="291">
        <f>K72*G72</f>
        <v>0</v>
      </c>
    </row>
    <row r="73" spans="1:17" ht="15.75" customHeight="1" x14ac:dyDescent="0.2">
      <c r="B73" s="449"/>
      <c r="C73" s="462"/>
      <c r="D73" s="3" t="s">
        <v>42</v>
      </c>
      <c r="E73" s="285" t="s">
        <v>48</v>
      </c>
      <c r="F73" s="286">
        <v>5</v>
      </c>
      <c r="G73" s="287">
        <v>5</v>
      </c>
      <c r="H73" s="315">
        <v>641.33000000000004</v>
      </c>
      <c r="I73" s="459"/>
      <c r="K73" s="292"/>
      <c r="L73" s="290">
        <f t="shared" si="10"/>
        <v>0</v>
      </c>
      <c r="Q73" s="291">
        <f>K73*G73</f>
        <v>0</v>
      </c>
    </row>
    <row r="74" spans="1:17" ht="15.75" customHeight="1" x14ac:dyDescent="0.2">
      <c r="B74" s="449"/>
      <c r="C74" s="462"/>
      <c r="D74" s="3" t="s">
        <v>43</v>
      </c>
      <c r="E74" s="285" t="s">
        <v>1</v>
      </c>
      <c r="F74" s="286">
        <v>5</v>
      </c>
      <c r="G74" s="287">
        <v>5</v>
      </c>
      <c r="H74" s="315">
        <v>641.33000000000004</v>
      </c>
      <c r="I74" s="459"/>
      <c r="K74" s="292"/>
      <c r="L74" s="290">
        <f t="shared" si="10"/>
        <v>0</v>
      </c>
      <c r="Q74" s="291">
        <f>K74*G74</f>
        <v>0</v>
      </c>
    </row>
    <row r="75" spans="1:17" ht="15.75" customHeight="1" thickBot="1" x14ac:dyDescent="0.25">
      <c r="B75" s="450"/>
      <c r="C75" s="463"/>
      <c r="D75" s="5" t="s">
        <v>44</v>
      </c>
      <c r="E75" s="293" t="s">
        <v>49</v>
      </c>
      <c r="F75" s="294">
        <v>5</v>
      </c>
      <c r="G75" s="295">
        <v>5</v>
      </c>
      <c r="H75" s="316">
        <v>641.33000000000004</v>
      </c>
      <c r="I75" s="460"/>
      <c r="K75" s="300"/>
      <c r="L75" s="298">
        <f t="shared" si="10"/>
        <v>0</v>
      </c>
      <c r="Q75" s="299">
        <f>K75*G75</f>
        <v>0</v>
      </c>
    </row>
    <row r="76" spans="1:17" ht="15" x14ac:dyDescent="0.2">
      <c r="D76" s="454" t="s">
        <v>200</v>
      </c>
      <c r="E76" s="454"/>
      <c r="F76" s="454"/>
      <c r="G76" s="454"/>
      <c r="H76" s="454"/>
      <c r="I76" s="454"/>
      <c r="K76" s="301">
        <f>SUM(K66:K75)</f>
        <v>0</v>
      </c>
      <c r="L76" s="302">
        <f>SUM(L66:L75)</f>
        <v>0</v>
      </c>
      <c r="Q76" s="301">
        <f t="shared" ref="Q76" si="11">SUM(Q66:Q75)</f>
        <v>0</v>
      </c>
    </row>
    <row r="77" spans="1:17" ht="15" x14ac:dyDescent="0.2">
      <c r="D77" s="455" t="s">
        <v>50</v>
      </c>
      <c r="E77" s="455"/>
      <c r="F77" s="455"/>
      <c r="G77" s="455"/>
      <c r="H77" s="455"/>
      <c r="I77" s="455"/>
      <c r="K77" s="303" t="s">
        <v>86</v>
      </c>
      <c r="L77" s="290">
        <f>L76*21%</f>
        <v>0</v>
      </c>
    </row>
    <row r="78" spans="1:17" ht="15.75" thickBot="1" x14ac:dyDescent="0.25">
      <c r="K78" s="305" t="s">
        <v>87</v>
      </c>
      <c r="L78" s="306">
        <f>SUM(L76:L77)</f>
        <v>0</v>
      </c>
    </row>
    <row r="79" spans="1:17" ht="8.25" customHeight="1" x14ac:dyDescent="0.2">
      <c r="D79" s="304"/>
      <c r="E79" s="304"/>
      <c r="F79" s="304"/>
      <c r="G79" s="304"/>
      <c r="H79" s="304"/>
      <c r="I79" s="304"/>
      <c r="K79" s="307"/>
      <c r="L79" s="308"/>
    </row>
    <row r="80" spans="1:17" x14ac:dyDescent="0.2">
      <c r="A80" s="353"/>
      <c r="B80" s="353"/>
      <c r="C80" s="353"/>
      <c r="D80" s="356"/>
      <c r="E80" s="356"/>
      <c r="F80" s="304"/>
      <c r="G80" s="304"/>
      <c r="H80" s="309" t="s">
        <v>141</v>
      </c>
      <c r="I80" s="356"/>
      <c r="J80" s="353"/>
      <c r="K80" s="310" t="s">
        <v>134</v>
      </c>
      <c r="L80" s="311">
        <f>L76*10.5%</f>
        <v>0</v>
      </c>
      <c r="M80" s="353"/>
      <c r="N80" s="353"/>
      <c r="O80" s="353"/>
      <c r="P80" s="353"/>
      <c r="Q80" s="353"/>
    </row>
    <row r="81" spans="1:17" ht="15" x14ac:dyDescent="0.2">
      <c r="A81" s="353"/>
      <c r="B81" s="353"/>
      <c r="C81" s="353"/>
      <c r="D81" s="356"/>
      <c r="E81" s="356"/>
      <c r="F81" s="304"/>
      <c r="G81" s="304"/>
      <c r="H81" s="312"/>
      <c r="I81" s="356"/>
      <c r="J81" s="353"/>
      <c r="K81" s="310" t="s">
        <v>87</v>
      </c>
      <c r="L81" s="311">
        <f>+L80+L76</f>
        <v>0</v>
      </c>
      <c r="M81" s="353"/>
      <c r="N81" s="353"/>
      <c r="O81" s="353"/>
      <c r="P81" s="353"/>
      <c r="Q81" s="353"/>
    </row>
    <row r="82" spans="1:17" ht="6.75" customHeight="1" x14ac:dyDescent="0.2"/>
  </sheetData>
  <sheetProtection algorithmName="SHA-512" hashValue="a7wYVM/EVhz1VlstvSvKqmtjRJ+3J4+5mKteQY6nwaSPVB4OdtxBQ52+qEhqk3Kpqrq2rsyFm7sAES32vhrR0g==" saltValue="dByd+M0m2X8JrnkTV02o0Q==" spinCount="100000" sheet="1" objects="1" scenarios="1"/>
  <protectedRanges>
    <protectedRange sqref="N5:O14 Q5:Q14 Q25:Q34 Q45:Q54 Q66:Q75" name="Modificable Oro o Plata"/>
    <protectedRange sqref="K66:K75 K45:K54" name="Modificable Cartón Blanco"/>
    <protectedRange sqref="K25:K34" name="Modificable Disco Oro y Plata"/>
  </protectedRanges>
  <mergeCells count="38">
    <mergeCell ref="D76:I76"/>
    <mergeCell ref="D77:I77"/>
    <mergeCell ref="K3:L3"/>
    <mergeCell ref="K23:L23"/>
    <mergeCell ref="K43:L43"/>
    <mergeCell ref="K64:L64"/>
    <mergeCell ref="H64:I64"/>
    <mergeCell ref="E65:F65"/>
    <mergeCell ref="E4:F4"/>
    <mergeCell ref="C64:E64"/>
    <mergeCell ref="C43:E43"/>
    <mergeCell ref="H43:I43"/>
    <mergeCell ref="E44:F44"/>
    <mergeCell ref="B45:B54"/>
    <mergeCell ref="C45:C54"/>
    <mergeCell ref="I45:I54"/>
    <mergeCell ref="B66:B75"/>
    <mergeCell ref="C66:C75"/>
    <mergeCell ref="I66:I75"/>
    <mergeCell ref="D55:I55"/>
    <mergeCell ref="D56:I56"/>
    <mergeCell ref="C63:I63"/>
    <mergeCell ref="B25:B34"/>
    <mergeCell ref="C25:C34"/>
    <mergeCell ref="D35:I35"/>
    <mergeCell ref="D36:I36"/>
    <mergeCell ref="C42:I42"/>
    <mergeCell ref="B5:B14"/>
    <mergeCell ref="C5:C14"/>
    <mergeCell ref="D15:I15"/>
    <mergeCell ref="D16:I16"/>
    <mergeCell ref="C22:I22"/>
    <mergeCell ref="C23:E23"/>
    <mergeCell ref="H23:I23"/>
    <mergeCell ref="E24:F24"/>
    <mergeCell ref="C2:I2"/>
    <mergeCell ref="C3:E3"/>
    <mergeCell ref="H3:I3"/>
  </mergeCells>
  <conditionalFormatting sqref="Q5:Q14">
    <cfRule type="dataBar" priority="9">
      <dataBar>
        <cfvo type="min"/>
        <cfvo type="max"/>
        <color rgb="FF638EC6"/>
      </dataBar>
    </cfRule>
  </conditionalFormatting>
  <conditionalFormatting sqref="Q25:Q34">
    <cfRule type="dataBar" priority="8">
      <dataBar>
        <cfvo type="min"/>
        <cfvo type="max"/>
        <color rgb="FF638EC6"/>
      </dataBar>
    </cfRule>
  </conditionalFormatting>
  <conditionalFormatting sqref="Q45:Q54">
    <cfRule type="dataBar" priority="7">
      <dataBar>
        <cfvo type="min"/>
        <cfvo type="max"/>
        <color rgb="FF638EC6"/>
      </dataBar>
    </cfRule>
  </conditionalFormatting>
  <conditionalFormatting sqref="Q66:Q75">
    <cfRule type="dataBar" priority="6">
      <dataBar>
        <cfvo type="min"/>
        <cfvo type="max"/>
        <color rgb="FF638EC6"/>
      </dataBar>
    </cfRule>
  </conditionalFormatting>
  <conditionalFormatting sqref="K5:K14 K25:K34 K45:K54 K66:K75">
    <cfRule type="cellIs" dxfId="0" priority="1" operator="equal">
      <formula>0</formula>
    </cfRule>
  </conditionalFormatting>
  <printOptions horizontalCentered="1"/>
  <pageMargins left="0.35433070866141736" right="0.35433070866141736" top="0.14000000000000001" bottom="0.15" header="0.11" footer="0.12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G22"/>
  <sheetViews>
    <sheetView showGridLines="0" zoomScale="90" zoomScaleNormal="90" workbookViewId="0">
      <selection activeCell="S3" sqref="S3"/>
    </sheetView>
  </sheetViews>
  <sheetFormatPr baseColWidth="10" defaultRowHeight="14.25" x14ac:dyDescent="0.2"/>
  <cols>
    <col min="1" max="1" width="3.33203125" style="351" customWidth="1"/>
    <col min="2" max="2" width="23.5" style="351" customWidth="1"/>
    <col min="3" max="3" width="50.1640625" style="351" customWidth="1"/>
    <col min="4" max="4" width="2.5" style="351" customWidth="1"/>
    <col min="5" max="5" width="17" style="351" customWidth="1"/>
    <col min="6" max="6" width="23.5" style="351" customWidth="1"/>
    <col min="7" max="7" width="3.33203125" style="351" customWidth="1"/>
    <col min="8" max="248" width="12" style="351"/>
    <col min="249" max="249" width="1.5" style="351" customWidth="1"/>
    <col min="250" max="250" width="11.6640625" style="351" customWidth="1"/>
    <col min="251" max="251" width="12" style="351" customWidth="1"/>
    <col min="252" max="252" width="53.5" style="351" customWidth="1"/>
    <col min="253" max="253" width="2.5" style="351" customWidth="1"/>
    <col min="254" max="254" width="13" style="351" customWidth="1"/>
    <col min="255" max="255" width="23.5" style="351" customWidth="1"/>
    <col min="256" max="256" width="2.83203125" style="351" customWidth="1"/>
    <col min="257" max="504" width="12" style="351"/>
    <col min="505" max="505" width="1.5" style="351" customWidth="1"/>
    <col min="506" max="506" width="11.6640625" style="351" customWidth="1"/>
    <col min="507" max="507" width="12" style="351" customWidth="1"/>
    <col min="508" max="508" width="53.5" style="351" customWidth="1"/>
    <col min="509" max="509" width="2.5" style="351" customWidth="1"/>
    <col min="510" max="510" width="13" style="351" customWidth="1"/>
    <col min="511" max="511" width="23.5" style="351" customWidth="1"/>
    <col min="512" max="512" width="2.83203125" style="351" customWidth="1"/>
    <col min="513" max="760" width="12" style="351"/>
    <col min="761" max="761" width="1.5" style="351" customWidth="1"/>
    <col min="762" max="762" width="11.6640625" style="351" customWidth="1"/>
    <col min="763" max="763" width="12" style="351" customWidth="1"/>
    <col min="764" max="764" width="53.5" style="351" customWidth="1"/>
    <col min="765" max="765" width="2.5" style="351" customWidth="1"/>
    <col min="766" max="766" width="13" style="351" customWidth="1"/>
    <col min="767" max="767" width="23.5" style="351" customWidth="1"/>
    <col min="768" max="768" width="2.83203125" style="351" customWidth="1"/>
    <col min="769" max="1016" width="12" style="351"/>
    <col min="1017" max="1017" width="1.5" style="351" customWidth="1"/>
    <col min="1018" max="1018" width="11.6640625" style="351" customWidth="1"/>
    <col min="1019" max="1019" width="12" style="351" customWidth="1"/>
    <col min="1020" max="1020" width="53.5" style="351" customWidth="1"/>
    <col min="1021" max="1021" width="2.5" style="351" customWidth="1"/>
    <col min="1022" max="1022" width="13" style="351" customWidth="1"/>
    <col min="1023" max="1023" width="23.5" style="351" customWidth="1"/>
    <col min="1024" max="1024" width="2.83203125" style="351" customWidth="1"/>
    <col min="1025" max="1272" width="12" style="351"/>
    <col min="1273" max="1273" width="1.5" style="351" customWidth="1"/>
    <col min="1274" max="1274" width="11.6640625" style="351" customWidth="1"/>
    <col min="1275" max="1275" width="12" style="351" customWidth="1"/>
    <col min="1276" max="1276" width="53.5" style="351" customWidth="1"/>
    <col min="1277" max="1277" width="2.5" style="351" customWidth="1"/>
    <col min="1278" max="1278" width="13" style="351" customWidth="1"/>
    <col min="1279" max="1279" width="23.5" style="351" customWidth="1"/>
    <col min="1280" max="1280" width="2.83203125" style="351" customWidth="1"/>
    <col min="1281" max="1528" width="12" style="351"/>
    <col min="1529" max="1529" width="1.5" style="351" customWidth="1"/>
    <col min="1530" max="1530" width="11.6640625" style="351" customWidth="1"/>
    <col min="1531" max="1531" width="12" style="351" customWidth="1"/>
    <col min="1532" max="1532" width="53.5" style="351" customWidth="1"/>
    <col min="1533" max="1533" width="2.5" style="351" customWidth="1"/>
    <col min="1534" max="1534" width="13" style="351" customWidth="1"/>
    <col min="1535" max="1535" width="23.5" style="351" customWidth="1"/>
    <col min="1536" max="1536" width="2.83203125" style="351" customWidth="1"/>
    <col min="1537" max="1784" width="12" style="351"/>
    <col min="1785" max="1785" width="1.5" style="351" customWidth="1"/>
    <col min="1786" max="1786" width="11.6640625" style="351" customWidth="1"/>
    <col min="1787" max="1787" width="12" style="351" customWidth="1"/>
    <col min="1788" max="1788" width="53.5" style="351" customWidth="1"/>
    <col min="1789" max="1789" width="2.5" style="351" customWidth="1"/>
    <col min="1790" max="1790" width="13" style="351" customWidth="1"/>
    <col min="1791" max="1791" width="23.5" style="351" customWidth="1"/>
    <col min="1792" max="1792" width="2.83203125" style="351" customWidth="1"/>
    <col min="1793" max="2040" width="12" style="351"/>
    <col min="2041" max="2041" width="1.5" style="351" customWidth="1"/>
    <col min="2042" max="2042" width="11.6640625" style="351" customWidth="1"/>
    <col min="2043" max="2043" width="12" style="351" customWidth="1"/>
    <col min="2044" max="2044" width="53.5" style="351" customWidth="1"/>
    <col min="2045" max="2045" width="2.5" style="351" customWidth="1"/>
    <col min="2046" max="2046" width="13" style="351" customWidth="1"/>
    <col min="2047" max="2047" width="23.5" style="351" customWidth="1"/>
    <col min="2048" max="2048" width="2.83203125" style="351" customWidth="1"/>
    <col min="2049" max="2296" width="12" style="351"/>
    <col min="2297" max="2297" width="1.5" style="351" customWidth="1"/>
    <col min="2298" max="2298" width="11.6640625" style="351" customWidth="1"/>
    <col min="2299" max="2299" width="12" style="351" customWidth="1"/>
    <col min="2300" max="2300" width="53.5" style="351" customWidth="1"/>
    <col min="2301" max="2301" width="2.5" style="351" customWidth="1"/>
    <col min="2302" max="2302" width="13" style="351" customWidth="1"/>
    <col min="2303" max="2303" width="23.5" style="351" customWidth="1"/>
    <col min="2304" max="2304" width="2.83203125" style="351" customWidth="1"/>
    <col min="2305" max="2552" width="12" style="351"/>
    <col min="2553" max="2553" width="1.5" style="351" customWidth="1"/>
    <col min="2554" max="2554" width="11.6640625" style="351" customWidth="1"/>
    <col min="2555" max="2555" width="12" style="351" customWidth="1"/>
    <col min="2556" max="2556" width="53.5" style="351" customWidth="1"/>
    <col min="2557" max="2557" width="2.5" style="351" customWidth="1"/>
    <col min="2558" max="2558" width="13" style="351" customWidth="1"/>
    <col min="2559" max="2559" width="23.5" style="351" customWidth="1"/>
    <col min="2560" max="2560" width="2.83203125" style="351" customWidth="1"/>
    <col min="2561" max="2808" width="12" style="351"/>
    <col min="2809" max="2809" width="1.5" style="351" customWidth="1"/>
    <col min="2810" max="2810" width="11.6640625" style="351" customWidth="1"/>
    <col min="2811" max="2811" width="12" style="351" customWidth="1"/>
    <col min="2812" max="2812" width="53.5" style="351" customWidth="1"/>
    <col min="2813" max="2813" width="2.5" style="351" customWidth="1"/>
    <col min="2814" max="2814" width="13" style="351" customWidth="1"/>
    <col min="2815" max="2815" width="23.5" style="351" customWidth="1"/>
    <col min="2816" max="2816" width="2.83203125" style="351" customWidth="1"/>
    <col min="2817" max="3064" width="12" style="351"/>
    <col min="3065" max="3065" width="1.5" style="351" customWidth="1"/>
    <col min="3066" max="3066" width="11.6640625" style="351" customWidth="1"/>
    <col min="3067" max="3067" width="12" style="351" customWidth="1"/>
    <col min="3068" max="3068" width="53.5" style="351" customWidth="1"/>
    <col min="3069" max="3069" width="2.5" style="351" customWidth="1"/>
    <col min="3070" max="3070" width="13" style="351" customWidth="1"/>
    <col min="3071" max="3071" width="23.5" style="351" customWidth="1"/>
    <col min="3072" max="3072" width="2.83203125" style="351" customWidth="1"/>
    <col min="3073" max="3320" width="12" style="351"/>
    <col min="3321" max="3321" width="1.5" style="351" customWidth="1"/>
    <col min="3322" max="3322" width="11.6640625" style="351" customWidth="1"/>
    <col min="3323" max="3323" width="12" style="351" customWidth="1"/>
    <col min="3324" max="3324" width="53.5" style="351" customWidth="1"/>
    <col min="3325" max="3325" width="2.5" style="351" customWidth="1"/>
    <col min="3326" max="3326" width="13" style="351" customWidth="1"/>
    <col min="3327" max="3327" width="23.5" style="351" customWidth="1"/>
    <col min="3328" max="3328" width="2.83203125" style="351" customWidth="1"/>
    <col min="3329" max="3576" width="12" style="351"/>
    <col min="3577" max="3577" width="1.5" style="351" customWidth="1"/>
    <col min="3578" max="3578" width="11.6640625" style="351" customWidth="1"/>
    <col min="3579" max="3579" width="12" style="351" customWidth="1"/>
    <col min="3580" max="3580" width="53.5" style="351" customWidth="1"/>
    <col min="3581" max="3581" width="2.5" style="351" customWidth="1"/>
    <col min="3582" max="3582" width="13" style="351" customWidth="1"/>
    <col min="3583" max="3583" width="23.5" style="351" customWidth="1"/>
    <col min="3584" max="3584" width="2.83203125" style="351" customWidth="1"/>
    <col min="3585" max="3832" width="12" style="351"/>
    <col min="3833" max="3833" width="1.5" style="351" customWidth="1"/>
    <col min="3834" max="3834" width="11.6640625" style="351" customWidth="1"/>
    <col min="3835" max="3835" width="12" style="351" customWidth="1"/>
    <col min="3836" max="3836" width="53.5" style="351" customWidth="1"/>
    <col min="3837" max="3837" width="2.5" style="351" customWidth="1"/>
    <col min="3838" max="3838" width="13" style="351" customWidth="1"/>
    <col min="3839" max="3839" width="23.5" style="351" customWidth="1"/>
    <col min="3840" max="3840" width="2.83203125" style="351" customWidth="1"/>
    <col min="3841" max="4088" width="12" style="351"/>
    <col min="4089" max="4089" width="1.5" style="351" customWidth="1"/>
    <col min="4090" max="4090" width="11.6640625" style="351" customWidth="1"/>
    <col min="4091" max="4091" width="12" style="351" customWidth="1"/>
    <col min="4092" max="4092" width="53.5" style="351" customWidth="1"/>
    <col min="4093" max="4093" width="2.5" style="351" customWidth="1"/>
    <col min="4094" max="4094" width="13" style="351" customWidth="1"/>
    <col min="4095" max="4095" width="23.5" style="351" customWidth="1"/>
    <col min="4096" max="4096" width="2.83203125" style="351" customWidth="1"/>
    <col min="4097" max="4344" width="12" style="351"/>
    <col min="4345" max="4345" width="1.5" style="351" customWidth="1"/>
    <col min="4346" max="4346" width="11.6640625" style="351" customWidth="1"/>
    <col min="4347" max="4347" width="12" style="351" customWidth="1"/>
    <col min="4348" max="4348" width="53.5" style="351" customWidth="1"/>
    <col min="4349" max="4349" width="2.5" style="351" customWidth="1"/>
    <col min="4350" max="4350" width="13" style="351" customWidth="1"/>
    <col min="4351" max="4351" width="23.5" style="351" customWidth="1"/>
    <col min="4352" max="4352" width="2.83203125" style="351" customWidth="1"/>
    <col min="4353" max="4600" width="12" style="351"/>
    <col min="4601" max="4601" width="1.5" style="351" customWidth="1"/>
    <col min="4602" max="4602" width="11.6640625" style="351" customWidth="1"/>
    <col min="4603" max="4603" width="12" style="351" customWidth="1"/>
    <col min="4604" max="4604" width="53.5" style="351" customWidth="1"/>
    <col min="4605" max="4605" width="2.5" style="351" customWidth="1"/>
    <col min="4606" max="4606" width="13" style="351" customWidth="1"/>
    <col min="4607" max="4607" width="23.5" style="351" customWidth="1"/>
    <col min="4608" max="4608" width="2.83203125" style="351" customWidth="1"/>
    <col min="4609" max="4856" width="12" style="351"/>
    <col min="4857" max="4857" width="1.5" style="351" customWidth="1"/>
    <col min="4858" max="4858" width="11.6640625" style="351" customWidth="1"/>
    <col min="4859" max="4859" width="12" style="351" customWidth="1"/>
    <col min="4860" max="4860" width="53.5" style="351" customWidth="1"/>
    <col min="4861" max="4861" width="2.5" style="351" customWidth="1"/>
    <col min="4862" max="4862" width="13" style="351" customWidth="1"/>
    <col min="4863" max="4863" width="23.5" style="351" customWidth="1"/>
    <col min="4864" max="4864" width="2.83203125" style="351" customWidth="1"/>
    <col min="4865" max="5112" width="12" style="351"/>
    <col min="5113" max="5113" width="1.5" style="351" customWidth="1"/>
    <col min="5114" max="5114" width="11.6640625" style="351" customWidth="1"/>
    <col min="5115" max="5115" width="12" style="351" customWidth="1"/>
    <col min="5116" max="5116" width="53.5" style="351" customWidth="1"/>
    <col min="5117" max="5117" width="2.5" style="351" customWidth="1"/>
    <col min="5118" max="5118" width="13" style="351" customWidth="1"/>
    <col min="5119" max="5119" width="23.5" style="351" customWidth="1"/>
    <col min="5120" max="5120" width="2.83203125" style="351" customWidth="1"/>
    <col min="5121" max="5368" width="12" style="351"/>
    <col min="5369" max="5369" width="1.5" style="351" customWidth="1"/>
    <col min="5370" max="5370" width="11.6640625" style="351" customWidth="1"/>
    <col min="5371" max="5371" width="12" style="351" customWidth="1"/>
    <col min="5372" max="5372" width="53.5" style="351" customWidth="1"/>
    <col min="5373" max="5373" width="2.5" style="351" customWidth="1"/>
    <col min="5374" max="5374" width="13" style="351" customWidth="1"/>
    <col min="5375" max="5375" width="23.5" style="351" customWidth="1"/>
    <col min="5376" max="5376" width="2.83203125" style="351" customWidth="1"/>
    <col min="5377" max="5624" width="12" style="351"/>
    <col min="5625" max="5625" width="1.5" style="351" customWidth="1"/>
    <col min="5626" max="5626" width="11.6640625" style="351" customWidth="1"/>
    <col min="5627" max="5627" width="12" style="351" customWidth="1"/>
    <col min="5628" max="5628" width="53.5" style="351" customWidth="1"/>
    <col min="5629" max="5629" width="2.5" style="351" customWidth="1"/>
    <col min="5630" max="5630" width="13" style="351" customWidth="1"/>
    <col min="5631" max="5631" width="23.5" style="351" customWidth="1"/>
    <col min="5632" max="5632" width="2.83203125" style="351" customWidth="1"/>
    <col min="5633" max="5880" width="12" style="351"/>
    <col min="5881" max="5881" width="1.5" style="351" customWidth="1"/>
    <col min="5882" max="5882" width="11.6640625" style="351" customWidth="1"/>
    <col min="5883" max="5883" width="12" style="351" customWidth="1"/>
    <col min="5884" max="5884" width="53.5" style="351" customWidth="1"/>
    <col min="5885" max="5885" width="2.5" style="351" customWidth="1"/>
    <col min="5886" max="5886" width="13" style="351" customWidth="1"/>
    <col min="5887" max="5887" width="23.5" style="351" customWidth="1"/>
    <col min="5888" max="5888" width="2.83203125" style="351" customWidth="1"/>
    <col min="5889" max="6136" width="12" style="351"/>
    <col min="6137" max="6137" width="1.5" style="351" customWidth="1"/>
    <col min="6138" max="6138" width="11.6640625" style="351" customWidth="1"/>
    <col min="6139" max="6139" width="12" style="351" customWidth="1"/>
    <col min="6140" max="6140" width="53.5" style="351" customWidth="1"/>
    <col min="6141" max="6141" width="2.5" style="351" customWidth="1"/>
    <col min="6142" max="6142" width="13" style="351" customWidth="1"/>
    <col min="6143" max="6143" width="23.5" style="351" customWidth="1"/>
    <col min="6144" max="6144" width="2.83203125" style="351" customWidth="1"/>
    <col min="6145" max="6392" width="12" style="351"/>
    <col min="6393" max="6393" width="1.5" style="351" customWidth="1"/>
    <col min="6394" max="6394" width="11.6640625" style="351" customWidth="1"/>
    <col min="6395" max="6395" width="12" style="351" customWidth="1"/>
    <col min="6396" max="6396" width="53.5" style="351" customWidth="1"/>
    <col min="6397" max="6397" width="2.5" style="351" customWidth="1"/>
    <col min="6398" max="6398" width="13" style="351" customWidth="1"/>
    <col min="6399" max="6399" width="23.5" style="351" customWidth="1"/>
    <col min="6400" max="6400" width="2.83203125" style="351" customWidth="1"/>
    <col min="6401" max="6648" width="12" style="351"/>
    <col min="6649" max="6649" width="1.5" style="351" customWidth="1"/>
    <col min="6650" max="6650" width="11.6640625" style="351" customWidth="1"/>
    <col min="6651" max="6651" width="12" style="351" customWidth="1"/>
    <col min="6652" max="6652" width="53.5" style="351" customWidth="1"/>
    <col min="6653" max="6653" width="2.5" style="351" customWidth="1"/>
    <col min="6654" max="6654" width="13" style="351" customWidth="1"/>
    <col min="6655" max="6655" width="23.5" style="351" customWidth="1"/>
    <col min="6656" max="6656" width="2.83203125" style="351" customWidth="1"/>
    <col min="6657" max="6904" width="12" style="351"/>
    <col min="6905" max="6905" width="1.5" style="351" customWidth="1"/>
    <col min="6906" max="6906" width="11.6640625" style="351" customWidth="1"/>
    <col min="6907" max="6907" width="12" style="351" customWidth="1"/>
    <col min="6908" max="6908" width="53.5" style="351" customWidth="1"/>
    <col min="6909" max="6909" width="2.5" style="351" customWidth="1"/>
    <col min="6910" max="6910" width="13" style="351" customWidth="1"/>
    <col min="6911" max="6911" width="23.5" style="351" customWidth="1"/>
    <col min="6912" max="6912" width="2.83203125" style="351" customWidth="1"/>
    <col min="6913" max="7160" width="12" style="351"/>
    <col min="7161" max="7161" width="1.5" style="351" customWidth="1"/>
    <col min="7162" max="7162" width="11.6640625" style="351" customWidth="1"/>
    <col min="7163" max="7163" width="12" style="351" customWidth="1"/>
    <col min="7164" max="7164" width="53.5" style="351" customWidth="1"/>
    <col min="7165" max="7165" width="2.5" style="351" customWidth="1"/>
    <col min="7166" max="7166" width="13" style="351" customWidth="1"/>
    <col min="7167" max="7167" width="23.5" style="351" customWidth="1"/>
    <col min="7168" max="7168" width="2.83203125" style="351" customWidth="1"/>
    <col min="7169" max="7416" width="12" style="351"/>
    <col min="7417" max="7417" width="1.5" style="351" customWidth="1"/>
    <col min="7418" max="7418" width="11.6640625" style="351" customWidth="1"/>
    <col min="7419" max="7419" width="12" style="351" customWidth="1"/>
    <col min="7420" max="7420" width="53.5" style="351" customWidth="1"/>
    <col min="7421" max="7421" width="2.5" style="351" customWidth="1"/>
    <col min="7422" max="7422" width="13" style="351" customWidth="1"/>
    <col min="7423" max="7423" width="23.5" style="351" customWidth="1"/>
    <col min="7424" max="7424" width="2.83203125" style="351" customWidth="1"/>
    <col min="7425" max="7672" width="12" style="351"/>
    <col min="7673" max="7673" width="1.5" style="351" customWidth="1"/>
    <col min="7674" max="7674" width="11.6640625" style="351" customWidth="1"/>
    <col min="7675" max="7675" width="12" style="351" customWidth="1"/>
    <col min="7676" max="7676" width="53.5" style="351" customWidth="1"/>
    <col min="7677" max="7677" width="2.5" style="351" customWidth="1"/>
    <col min="7678" max="7678" width="13" style="351" customWidth="1"/>
    <col min="7679" max="7679" width="23.5" style="351" customWidth="1"/>
    <col min="7680" max="7680" width="2.83203125" style="351" customWidth="1"/>
    <col min="7681" max="7928" width="12" style="351"/>
    <col min="7929" max="7929" width="1.5" style="351" customWidth="1"/>
    <col min="7930" max="7930" width="11.6640625" style="351" customWidth="1"/>
    <col min="7931" max="7931" width="12" style="351" customWidth="1"/>
    <col min="7932" max="7932" width="53.5" style="351" customWidth="1"/>
    <col min="7933" max="7933" width="2.5" style="351" customWidth="1"/>
    <col min="7934" max="7934" width="13" style="351" customWidth="1"/>
    <col min="7935" max="7935" width="23.5" style="351" customWidth="1"/>
    <col min="7936" max="7936" width="2.83203125" style="351" customWidth="1"/>
    <col min="7937" max="8184" width="12" style="351"/>
    <col min="8185" max="8185" width="1.5" style="351" customWidth="1"/>
    <col min="8186" max="8186" width="11.6640625" style="351" customWidth="1"/>
    <col min="8187" max="8187" width="12" style="351" customWidth="1"/>
    <col min="8188" max="8188" width="53.5" style="351" customWidth="1"/>
    <col min="8189" max="8189" width="2.5" style="351" customWidth="1"/>
    <col min="8190" max="8190" width="13" style="351" customWidth="1"/>
    <col min="8191" max="8191" width="23.5" style="351" customWidth="1"/>
    <col min="8192" max="8192" width="2.83203125" style="351" customWidth="1"/>
    <col min="8193" max="8440" width="12" style="351"/>
    <col min="8441" max="8441" width="1.5" style="351" customWidth="1"/>
    <col min="8442" max="8442" width="11.6640625" style="351" customWidth="1"/>
    <col min="8443" max="8443" width="12" style="351" customWidth="1"/>
    <col min="8444" max="8444" width="53.5" style="351" customWidth="1"/>
    <col min="8445" max="8445" width="2.5" style="351" customWidth="1"/>
    <col min="8446" max="8446" width="13" style="351" customWidth="1"/>
    <col min="8447" max="8447" width="23.5" style="351" customWidth="1"/>
    <col min="8448" max="8448" width="2.83203125" style="351" customWidth="1"/>
    <col min="8449" max="8696" width="12" style="351"/>
    <col min="8697" max="8697" width="1.5" style="351" customWidth="1"/>
    <col min="8698" max="8698" width="11.6640625" style="351" customWidth="1"/>
    <col min="8699" max="8699" width="12" style="351" customWidth="1"/>
    <col min="8700" max="8700" width="53.5" style="351" customWidth="1"/>
    <col min="8701" max="8701" width="2.5" style="351" customWidth="1"/>
    <col min="8702" max="8702" width="13" style="351" customWidth="1"/>
    <col min="8703" max="8703" width="23.5" style="351" customWidth="1"/>
    <col min="8704" max="8704" width="2.83203125" style="351" customWidth="1"/>
    <col min="8705" max="8952" width="12" style="351"/>
    <col min="8953" max="8953" width="1.5" style="351" customWidth="1"/>
    <col min="8954" max="8954" width="11.6640625" style="351" customWidth="1"/>
    <col min="8955" max="8955" width="12" style="351" customWidth="1"/>
    <col min="8956" max="8956" width="53.5" style="351" customWidth="1"/>
    <col min="8957" max="8957" width="2.5" style="351" customWidth="1"/>
    <col min="8958" max="8958" width="13" style="351" customWidth="1"/>
    <col min="8959" max="8959" width="23.5" style="351" customWidth="1"/>
    <col min="8960" max="8960" width="2.83203125" style="351" customWidth="1"/>
    <col min="8961" max="9208" width="12" style="351"/>
    <col min="9209" max="9209" width="1.5" style="351" customWidth="1"/>
    <col min="9210" max="9210" width="11.6640625" style="351" customWidth="1"/>
    <col min="9211" max="9211" width="12" style="351" customWidth="1"/>
    <col min="9212" max="9212" width="53.5" style="351" customWidth="1"/>
    <col min="9213" max="9213" width="2.5" style="351" customWidth="1"/>
    <col min="9214" max="9214" width="13" style="351" customWidth="1"/>
    <col min="9215" max="9215" width="23.5" style="351" customWidth="1"/>
    <col min="9216" max="9216" width="2.83203125" style="351" customWidth="1"/>
    <col min="9217" max="9464" width="12" style="351"/>
    <col min="9465" max="9465" width="1.5" style="351" customWidth="1"/>
    <col min="9466" max="9466" width="11.6640625" style="351" customWidth="1"/>
    <col min="9467" max="9467" width="12" style="351" customWidth="1"/>
    <col min="9468" max="9468" width="53.5" style="351" customWidth="1"/>
    <col min="9469" max="9469" width="2.5" style="351" customWidth="1"/>
    <col min="9470" max="9470" width="13" style="351" customWidth="1"/>
    <col min="9471" max="9471" width="23.5" style="351" customWidth="1"/>
    <col min="9472" max="9472" width="2.83203125" style="351" customWidth="1"/>
    <col min="9473" max="9720" width="12" style="351"/>
    <col min="9721" max="9721" width="1.5" style="351" customWidth="1"/>
    <col min="9722" max="9722" width="11.6640625" style="351" customWidth="1"/>
    <col min="9723" max="9723" width="12" style="351" customWidth="1"/>
    <col min="9724" max="9724" width="53.5" style="351" customWidth="1"/>
    <col min="9725" max="9725" width="2.5" style="351" customWidth="1"/>
    <col min="9726" max="9726" width="13" style="351" customWidth="1"/>
    <col min="9727" max="9727" width="23.5" style="351" customWidth="1"/>
    <col min="9728" max="9728" width="2.83203125" style="351" customWidth="1"/>
    <col min="9729" max="9976" width="12" style="351"/>
    <col min="9977" max="9977" width="1.5" style="351" customWidth="1"/>
    <col min="9978" max="9978" width="11.6640625" style="351" customWidth="1"/>
    <col min="9979" max="9979" width="12" style="351" customWidth="1"/>
    <col min="9980" max="9980" width="53.5" style="351" customWidth="1"/>
    <col min="9981" max="9981" width="2.5" style="351" customWidth="1"/>
    <col min="9982" max="9982" width="13" style="351" customWidth="1"/>
    <col min="9983" max="9983" width="23.5" style="351" customWidth="1"/>
    <col min="9984" max="9984" width="2.83203125" style="351" customWidth="1"/>
    <col min="9985" max="10232" width="12" style="351"/>
    <col min="10233" max="10233" width="1.5" style="351" customWidth="1"/>
    <col min="10234" max="10234" width="11.6640625" style="351" customWidth="1"/>
    <col min="10235" max="10235" width="12" style="351" customWidth="1"/>
    <col min="10236" max="10236" width="53.5" style="351" customWidth="1"/>
    <col min="10237" max="10237" width="2.5" style="351" customWidth="1"/>
    <col min="10238" max="10238" width="13" style="351" customWidth="1"/>
    <col min="10239" max="10239" width="23.5" style="351" customWidth="1"/>
    <col min="10240" max="10240" width="2.83203125" style="351" customWidth="1"/>
    <col min="10241" max="10488" width="12" style="351"/>
    <col min="10489" max="10489" width="1.5" style="351" customWidth="1"/>
    <col min="10490" max="10490" width="11.6640625" style="351" customWidth="1"/>
    <col min="10491" max="10491" width="12" style="351" customWidth="1"/>
    <col min="10492" max="10492" width="53.5" style="351" customWidth="1"/>
    <col min="10493" max="10493" width="2.5" style="351" customWidth="1"/>
    <col min="10494" max="10494" width="13" style="351" customWidth="1"/>
    <col min="10495" max="10495" width="23.5" style="351" customWidth="1"/>
    <col min="10496" max="10496" width="2.83203125" style="351" customWidth="1"/>
    <col min="10497" max="10744" width="12" style="351"/>
    <col min="10745" max="10745" width="1.5" style="351" customWidth="1"/>
    <col min="10746" max="10746" width="11.6640625" style="351" customWidth="1"/>
    <col min="10747" max="10747" width="12" style="351" customWidth="1"/>
    <col min="10748" max="10748" width="53.5" style="351" customWidth="1"/>
    <col min="10749" max="10749" width="2.5" style="351" customWidth="1"/>
    <col min="10750" max="10750" width="13" style="351" customWidth="1"/>
    <col min="10751" max="10751" width="23.5" style="351" customWidth="1"/>
    <col min="10752" max="10752" width="2.83203125" style="351" customWidth="1"/>
    <col min="10753" max="11000" width="12" style="351"/>
    <col min="11001" max="11001" width="1.5" style="351" customWidth="1"/>
    <col min="11002" max="11002" width="11.6640625" style="351" customWidth="1"/>
    <col min="11003" max="11003" width="12" style="351" customWidth="1"/>
    <col min="11004" max="11004" width="53.5" style="351" customWidth="1"/>
    <col min="11005" max="11005" width="2.5" style="351" customWidth="1"/>
    <col min="11006" max="11006" width="13" style="351" customWidth="1"/>
    <col min="11007" max="11007" width="23.5" style="351" customWidth="1"/>
    <col min="11008" max="11008" width="2.83203125" style="351" customWidth="1"/>
    <col min="11009" max="11256" width="12" style="351"/>
    <col min="11257" max="11257" width="1.5" style="351" customWidth="1"/>
    <col min="11258" max="11258" width="11.6640625" style="351" customWidth="1"/>
    <col min="11259" max="11259" width="12" style="351" customWidth="1"/>
    <col min="11260" max="11260" width="53.5" style="351" customWidth="1"/>
    <col min="11261" max="11261" width="2.5" style="351" customWidth="1"/>
    <col min="11262" max="11262" width="13" style="351" customWidth="1"/>
    <col min="11263" max="11263" width="23.5" style="351" customWidth="1"/>
    <col min="11264" max="11264" width="2.83203125" style="351" customWidth="1"/>
    <col min="11265" max="11512" width="12" style="351"/>
    <col min="11513" max="11513" width="1.5" style="351" customWidth="1"/>
    <col min="11514" max="11514" width="11.6640625" style="351" customWidth="1"/>
    <col min="11515" max="11515" width="12" style="351" customWidth="1"/>
    <col min="11516" max="11516" width="53.5" style="351" customWidth="1"/>
    <col min="11517" max="11517" width="2.5" style="351" customWidth="1"/>
    <col min="11518" max="11518" width="13" style="351" customWidth="1"/>
    <col min="11519" max="11519" width="23.5" style="351" customWidth="1"/>
    <col min="11520" max="11520" width="2.83203125" style="351" customWidth="1"/>
    <col min="11521" max="11768" width="12" style="351"/>
    <col min="11769" max="11769" width="1.5" style="351" customWidth="1"/>
    <col min="11770" max="11770" width="11.6640625" style="351" customWidth="1"/>
    <col min="11771" max="11771" width="12" style="351" customWidth="1"/>
    <col min="11772" max="11772" width="53.5" style="351" customWidth="1"/>
    <col min="11773" max="11773" width="2.5" style="351" customWidth="1"/>
    <col min="11774" max="11774" width="13" style="351" customWidth="1"/>
    <col min="11775" max="11775" width="23.5" style="351" customWidth="1"/>
    <col min="11776" max="11776" width="2.83203125" style="351" customWidth="1"/>
    <col min="11777" max="12024" width="12" style="351"/>
    <col min="12025" max="12025" width="1.5" style="351" customWidth="1"/>
    <col min="12026" max="12026" width="11.6640625" style="351" customWidth="1"/>
    <col min="12027" max="12027" width="12" style="351" customWidth="1"/>
    <col min="12028" max="12028" width="53.5" style="351" customWidth="1"/>
    <col min="12029" max="12029" width="2.5" style="351" customWidth="1"/>
    <col min="12030" max="12030" width="13" style="351" customWidth="1"/>
    <col min="12031" max="12031" width="23.5" style="351" customWidth="1"/>
    <col min="12032" max="12032" width="2.83203125" style="351" customWidth="1"/>
    <col min="12033" max="12280" width="12" style="351"/>
    <col min="12281" max="12281" width="1.5" style="351" customWidth="1"/>
    <col min="12282" max="12282" width="11.6640625" style="351" customWidth="1"/>
    <col min="12283" max="12283" width="12" style="351" customWidth="1"/>
    <col min="12284" max="12284" width="53.5" style="351" customWidth="1"/>
    <col min="12285" max="12285" width="2.5" style="351" customWidth="1"/>
    <col min="12286" max="12286" width="13" style="351" customWidth="1"/>
    <col min="12287" max="12287" width="23.5" style="351" customWidth="1"/>
    <col min="12288" max="12288" width="2.83203125" style="351" customWidth="1"/>
    <col min="12289" max="12536" width="12" style="351"/>
    <col min="12537" max="12537" width="1.5" style="351" customWidth="1"/>
    <col min="12538" max="12538" width="11.6640625" style="351" customWidth="1"/>
    <col min="12539" max="12539" width="12" style="351" customWidth="1"/>
    <col min="12540" max="12540" width="53.5" style="351" customWidth="1"/>
    <col min="12541" max="12541" width="2.5" style="351" customWidth="1"/>
    <col min="12542" max="12542" width="13" style="351" customWidth="1"/>
    <col min="12543" max="12543" width="23.5" style="351" customWidth="1"/>
    <col min="12544" max="12544" width="2.83203125" style="351" customWidth="1"/>
    <col min="12545" max="12792" width="12" style="351"/>
    <col min="12793" max="12793" width="1.5" style="351" customWidth="1"/>
    <col min="12794" max="12794" width="11.6640625" style="351" customWidth="1"/>
    <col min="12795" max="12795" width="12" style="351" customWidth="1"/>
    <col min="12796" max="12796" width="53.5" style="351" customWidth="1"/>
    <col min="12797" max="12797" width="2.5" style="351" customWidth="1"/>
    <col min="12798" max="12798" width="13" style="351" customWidth="1"/>
    <col min="12799" max="12799" width="23.5" style="351" customWidth="1"/>
    <col min="12800" max="12800" width="2.83203125" style="351" customWidth="1"/>
    <col min="12801" max="13048" width="12" style="351"/>
    <col min="13049" max="13049" width="1.5" style="351" customWidth="1"/>
    <col min="13050" max="13050" width="11.6640625" style="351" customWidth="1"/>
    <col min="13051" max="13051" width="12" style="351" customWidth="1"/>
    <col min="13052" max="13052" width="53.5" style="351" customWidth="1"/>
    <col min="13053" max="13053" width="2.5" style="351" customWidth="1"/>
    <col min="13054" max="13054" width="13" style="351" customWidth="1"/>
    <col min="13055" max="13055" width="23.5" style="351" customWidth="1"/>
    <col min="13056" max="13056" width="2.83203125" style="351" customWidth="1"/>
    <col min="13057" max="13304" width="12" style="351"/>
    <col min="13305" max="13305" width="1.5" style="351" customWidth="1"/>
    <col min="13306" max="13306" width="11.6640625" style="351" customWidth="1"/>
    <col min="13307" max="13307" width="12" style="351" customWidth="1"/>
    <col min="13308" max="13308" width="53.5" style="351" customWidth="1"/>
    <col min="13309" max="13309" width="2.5" style="351" customWidth="1"/>
    <col min="13310" max="13310" width="13" style="351" customWidth="1"/>
    <col min="13311" max="13311" width="23.5" style="351" customWidth="1"/>
    <col min="13312" max="13312" width="2.83203125" style="351" customWidth="1"/>
    <col min="13313" max="13560" width="12" style="351"/>
    <col min="13561" max="13561" width="1.5" style="351" customWidth="1"/>
    <col min="13562" max="13562" width="11.6640625" style="351" customWidth="1"/>
    <col min="13563" max="13563" width="12" style="351" customWidth="1"/>
    <col min="13564" max="13564" width="53.5" style="351" customWidth="1"/>
    <col min="13565" max="13565" width="2.5" style="351" customWidth="1"/>
    <col min="13566" max="13566" width="13" style="351" customWidth="1"/>
    <col min="13567" max="13567" width="23.5" style="351" customWidth="1"/>
    <col min="13568" max="13568" width="2.83203125" style="351" customWidth="1"/>
    <col min="13569" max="13816" width="12" style="351"/>
    <col min="13817" max="13817" width="1.5" style="351" customWidth="1"/>
    <col min="13818" max="13818" width="11.6640625" style="351" customWidth="1"/>
    <col min="13819" max="13819" width="12" style="351" customWidth="1"/>
    <col min="13820" max="13820" width="53.5" style="351" customWidth="1"/>
    <col min="13821" max="13821" width="2.5" style="351" customWidth="1"/>
    <col min="13822" max="13822" width="13" style="351" customWidth="1"/>
    <col min="13823" max="13823" width="23.5" style="351" customWidth="1"/>
    <col min="13824" max="13824" width="2.83203125" style="351" customWidth="1"/>
    <col min="13825" max="14072" width="12" style="351"/>
    <col min="14073" max="14073" width="1.5" style="351" customWidth="1"/>
    <col min="14074" max="14074" width="11.6640625" style="351" customWidth="1"/>
    <col min="14075" max="14075" width="12" style="351" customWidth="1"/>
    <col min="14076" max="14076" width="53.5" style="351" customWidth="1"/>
    <col min="14077" max="14077" width="2.5" style="351" customWidth="1"/>
    <col min="14078" max="14078" width="13" style="351" customWidth="1"/>
    <col min="14079" max="14079" width="23.5" style="351" customWidth="1"/>
    <col min="14080" max="14080" width="2.83203125" style="351" customWidth="1"/>
    <col min="14081" max="14328" width="12" style="351"/>
    <col min="14329" max="14329" width="1.5" style="351" customWidth="1"/>
    <col min="14330" max="14330" width="11.6640625" style="351" customWidth="1"/>
    <col min="14331" max="14331" width="12" style="351" customWidth="1"/>
    <col min="14332" max="14332" width="53.5" style="351" customWidth="1"/>
    <col min="14333" max="14333" width="2.5" style="351" customWidth="1"/>
    <col min="14334" max="14334" width="13" style="351" customWidth="1"/>
    <col min="14335" max="14335" width="23.5" style="351" customWidth="1"/>
    <col min="14336" max="14336" width="2.83203125" style="351" customWidth="1"/>
    <col min="14337" max="14584" width="12" style="351"/>
    <col min="14585" max="14585" width="1.5" style="351" customWidth="1"/>
    <col min="14586" max="14586" width="11.6640625" style="351" customWidth="1"/>
    <col min="14587" max="14587" width="12" style="351" customWidth="1"/>
    <col min="14588" max="14588" width="53.5" style="351" customWidth="1"/>
    <col min="14589" max="14589" width="2.5" style="351" customWidth="1"/>
    <col min="14590" max="14590" width="13" style="351" customWidth="1"/>
    <col min="14591" max="14591" width="23.5" style="351" customWidth="1"/>
    <col min="14592" max="14592" width="2.83203125" style="351" customWidth="1"/>
    <col min="14593" max="14840" width="12" style="351"/>
    <col min="14841" max="14841" width="1.5" style="351" customWidth="1"/>
    <col min="14842" max="14842" width="11.6640625" style="351" customWidth="1"/>
    <col min="14843" max="14843" width="12" style="351" customWidth="1"/>
    <col min="14844" max="14844" width="53.5" style="351" customWidth="1"/>
    <col min="14845" max="14845" width="2.5" style="351" customWidth="1"/>
    <col min="14846" max="14846" width="13" style="351" customWidth="1"/>
    <col min="14847" max="14847" width="23.5" style="351" customWidth="1"/>
    <col min="14848" max="14848" width="2.83203125" style="351" customWidth="1"/>
    <col min="14849" max="15096" width="12" style="351"/>
    <col min="15097" max="15097" width="1.5" style="351" customWidth="1"/>
    <col min="15098" max="15098" width="11.6640625" style="351" customWidth="1"/>
    <col min="15099" max="15099" width="12" style="351" customWidth="1"/>
    <col min="15100" max="15100" width="53.5" style="351" customWidth="1"/>
    <col min="15101" max="15101" width="2.5" style="351" customWidth="1"/>
    <col min="15102" max="15102" width="13" style="351" customWidth="1"/>
    <col min="15103" max="15103" width="23.5" style="351" customWidth="1"/>
    <col min="15104" max="15104" width="2.83203125" style="351" customWidth="1"/>
    <col min="15105" max="15352" width="12" style="351"/>
    <col min="15353" max="15353" width="1.5" style="351" customWidth="1"/>
    <col min="15354" max="15354" width="11.6640625" style="351" customWidth="1"/>
    <col min="15355" max="15355" width="12" style="351" customWidth="1"/>
    <col min="15356" max="15356" width="53.5" style="351" customWidth="1"/>
    <col min="15357" max="15357" width="2.5" style="351" customWidth="1"/>
    <col min="15358" max="15358" width="13" style="351" customWidth="1"/>
    <col min="15359" max="15359" width="23.5" style="351" customWidth="1"/>
    <col min="15360" max="15360" width="2.83203125" style="351" customWidth="1"/>
    <col min="15361" max="15608" width="12" style="351"/>
    <col min="15609" max="15609" width="1.5" style="351" customWidth="1"/>
    <col min="15610" max="15610" width="11.6640625" style="351" customWidth="1"/>
    <col min="15611" max="15611" width="12" style="351" customWidth="1"/>
    <col min="15612" max="15612" width="53.5" style="351" customWidth="1"/>
    <col min="15613" max="15613" width="2.5" style="351" customWidth="1"/>
    <col min="15614" max="15614" width="13" style="351" customWidth="1"/>
    <col min="15615" max="15615" width="23.5" style="351" customWidth="1"/>
    <col min="15616" max="15616" width="2.83203125" style="351" customWidth="1"/>
    <col min="15617" max="15864" width="12" style="351"/>
    <col min="15865" max="15865" width="1.5" style="351" customWidth="1"/>
    <col min="15866" max="15866" width="11.6640625" style="351" customWidth="1"/>
    <col min="15867" max="15867" width="12" style="351" customWidth="1"/>
    <col min="15868" max="15868" width="53.5" style="351" customWidth="1"/>
    <col min="15869" max="15869" width="2.5" style="351" customWidth="1"/>
    <col min="15870" max="15870" width="13" style="351" customWidth="1"/>
    <col min="15871" max="15871" width="23.5" style="351" customWidth="1"/>
    <col min="15872" max="15872" width="2.83203125" style="351" customWidth="1"/>
    <col min="15873" max="16120" width="12" style="351"/>
    <col min="16121" max="16121" width="1.5" style="351" customWidth="1"/>
    <col min="16122" max="16122" width="11.6640625" style="351" customWidth="1"/>
    <col min="16123" max="16123" width="12" style="351" customWidth="1"/>
    <col min="16124" max="16124" width="53.5" style="351" customWidth="1"/>
    <col min="16125" max="16125" width="2.5" style="351" customWidth="1"/>
    <col min="16126" max="16126" width="13" style="351" customWidth="1"/>
    <col min="16127" max="16127" width="23.5" style="351" customWidth="1"/>
    <col min="16128" max="16128" width="2.83203125" style="351" customWidth="1"/>
    <col min="16129" max="16384" width="12" style="351"/>
  </cols>
  <sheetData>
    <row r="1" spans="1:7" s="321" customFormat="1" ht="70.5" customHeight="1" thickBot="1" x14ac:dyDescent="0.25">
      <c r="A1" s="318"/>
      <c r="B1" s="319"/>
      <c r="C1" s="320"/>
      <c r="D1" s="320"/>
      <c r="E1" s="478" t="s">
        <v>234</v>
      </c>
      <c r="F1" s="479"/>
      <c r="G1" s="320"/>
    </row>
    <row r="2" spans="1:7" s="324" customFormat="1" ht="30.75" customHeight="1" thickBot="1" x14ac:dyDescent="0.25">
      <c r="A2" s="322"/>
      <c r="B2" s="473"/>
      <c r="C2" s="474"/>
      <c r="D2" s="323"/>
      <c r="E2" s="475" t="s">
        <v>208</v>
      </c>
      <c r="F2" s="475"/>
      <c r="G2" s="322"/>
    </row>
    <row r="3" spans="1:7" s="324" customFormat="1" ht="38.25" customHeight="1" thickBot="1" x14ac:dyDescent="0.25">
      <c r="A3" s="322"/>
      <c r="B3" s="477" t="s">
        <v>209</v>
      </c>
      <c r="C3" s="477"/>
      <c r="D3" s="322"/>
      <c r="E3" s="325" t="s">
        <v>84</v>
      </c>
      <c r="F3" s="325" t="s">
        <v>210</v>
      </c>
      <c r="G3" s="322"/>
    </row>
    <row r="4" spans="1:7" s="324" customFormat="1" ht="35.25" customHeight="1" thickBot="1" x14ac:dyDescent="0.25">
      <c r="A4" s="322"/>
      <c r="B4" s="326" t="s">
        <v>211</v>
      </c>
      <c r="C4" s="327" t="s">
        <v>212</v>
      </c>
      <c r="D4" s="322"/>
      <c r="E4" s="328">
        <f>+AITANA!M27</f>
        <v>0</v>
      </c>
      <c r="F4" s="329">
        <f>+AITANA!N27</f>
        <v>0</v>
      </c>
      <c r="G4" s="322"/>
    </row>
    <row r="5" spans="1:7" s="324" customFormat="1" ht="18" customHeight="1" x14ac:dyDescent="0.2">
      <c r="A5" s="322"/>
      <c r="B5" s="469" t="s">
        <v>213</v>
      </c>
      <c r="C5" s="330" t="s">
        <v>214</v>
      </c>
      <c r="D5" s="322"/>
      <c r="E5" s="331">
        <f>SUM('PLATO PREMIUM'!K6:K14)</f>
        <v>0</v>
      </c>
      <c r="F5" s="332">
        <f>SUM('PLATO PREMIUM'!L6:L14)</f>
        <v>0</v>
      </c>
      <c r="G5" s="322"/>
    </row>
    <row r="6" spans="1:7" s="324" customFormat="1" ht="18" customHeight="1" thickBot="1" x14ac:dyDescent="0.25">
      <c r="A6" s="322"/>
      <c r="B6" s="471"/>
      <c r="C6" s="333" t="s">
        <v>215</v>
      </c>
      <c r="D6" s="322"/>
      <c r="E6" s="334">
        <f>SUM('PLATO PREMIUM'!K16:K24)</f>
        <v>0</v>
      </c>
      <c r="F6" s="335">
        <f>SUM('PLATO PREMIUM'!L16:L24)</f>
        <v>0</v>
      </c>
      <c r="G6" s="322"/>
    </row>
    <row r="7" spans="1:7" s="324" customFormat="1" ht="18" customHeight="1" x14ac:dyDescent="0.2">
      <c r="A7" s="322"/>
      <c r="B7" s="469" t="s">
        <v>216</v>
      </c>
      <c r="C7" s="330" t="s">
        <v>217</v>
      </c>
      <c r="D7" s="322"/>
      <c r="E7" s="331">
        <f>SUM(TERMOFORMADA!L6:L15)</f>
        <v>0</v>
      </c>
      <c r="F7" s="332">
        <f>SUM(TERMOFORMADA!M6:M15)</f>
        <v>0</v>
      </c>
      <c r="G7" s="322"/>
    </row>
    <row r="8" spans="1:7" s="324" customFormat="1" ht="18" customHeight="1" x14ac:dyDescent="0.2">
      <c r="A8" s="322"/>
      <c r="B8" s="470"/>
      <c r="C8" s="336" t="s">
        <v>218</v>
      </c>
      <c r="D8" s="322"/>
      <c r="E8" s="337">
        <f>SUM(TERMOFORMADA!L17:L26)</f>
        <v>0</v>
      </c>
      <c r="F8" s="338">
        <f>SUM(TERMOFORMADA!M17:M26)</f>
        <v>0</v>
      </c>
      <c r="G8" s="322"/>
    </row>
    <row r="9" spans="1:7" s="324" customFormat="1" ht="18" customHeight="1" x14ac:dyDescent="0.2">
      <c r="A9" s="322"/>
      <c r="B9" s="470"/>
      <c r="C9" s="336" t="s">
        <v>219</v>
      </c>
      <c r="D9" s="322"/>
      <c r="E9" s="337">
        <f>+TERMOFORMADA!L48</f>
        <v>0</v>
      </c>
      <c r="F9" s="338">
        <f>+TERMOFORMADA!M48</f>
        <v>0</v>
      </c>
      <c r="G9" s="322"/>
    </row>
    <row r="10" spans="1:7" s="324" customFormat="1" ht="18" customHeight="1" thickBot="1" x14ac:dyDescent="0.25">
      <c r="A10" s="322"/>
      <c r="B10" s="471"/>
      <c r="C10" s="333" t="s">
        <v>220</v>
      </c>
      <c r="D10" s="322"/>
      <c r="E10" s="334">
        <f>+TERMOFORMADA!L68</f>
        <v>0</v>
      </c>
      <c r="F10" s="335">
        <f>+TERMOFORMADA!M68</f>
        <v>0</v>
      </c>
      <c r="G10" s="322"/>
    </row>
    <row r="11" spans="1:7" s="324" customFormat="1" ht="18" customHeight="1" x14ac:dyDescent="0.2">
      <c r="A11" s="322"/>
      <c r="B11" s="472" t="s">
        <v>221</v>
      </c>
      <c r="C11" s="339" t="s">
        <v>222</v>
      </c>
      <c r="D11" s="322"/>
      <c r="E11" s="331">
        <f>+DISCOS!K15</f>
        <v>0</v>
      </c>
      <c r="F11" s="332">
        <f>+DISCOS!L15</f>
        <v>0</v>
      </c>
      <c r="G11" s="322"/>
    </row>
    <row r="12" spans="1:7" s="324" customFormat="1" ht="18" customHeight="1" x14ac:dyDescent="0.2">
      <c r="A12" s="322"/>
      <c r="B12" s="470"/>
      <c r="C12" s="336" t="s">
        <v>223</v>
      </c>
      <c r="D12" s="322"/>
      <c r="E12" s="337">
        <f>+DISCOS!K35</f>
        <v>0</v>
      </c>
      <c r="F12" s="338">
        <f>+DISCOS!L35</f>
        <v>0</v>
      </c>
      <c r="G12" s="322"/>
    </row>
    <row r="13" spans="1:7" s="324" customFormat="1" ht="18" customHeight="1" x14ac:dyDescent="0.2">
      <c r="A13" s="322"/>
      <c r="B13" s="470"/>
      <c r="C13" s="336" t="s">
        <v>224</v>
      </c>
      <c r="D13" s="322"/>
      <c r="E13" s="337">
        <f>+DISCOS!K55</f>
        <v>0</v>
      </c>
      <c r="F13" s="338">
        <f>+DISCOS!L55</f>
        <v>0</v>
      </c>
      <c r="G13" s="322"/>
    </row>
    <row r="14" spans="1:7" s="324" customFormat="1" ht="18" customHeight="1" thickBot="1" x14ac:dyDescent="0.25">
      <c r="A14" s="322"/>
      <c r="B14" s="471"/>
      <c r="C14" s="333" t="s">
        <v>225</v>
      </c>
      <c r="D14" s="322"/>
      <c r="E14" s="334">
        <f>+DISCOS!K76</f>
        <v>0</v>
      </c>
      <c r="F14" s="335">
        <f>+DISCOS!L76</f>
        <v>0</v>
      </c>
      <c r="G14" s="322"/>
    </row>
    <row r="15" spans="1:7" s="324" customFormat="1" ht="18" customHeight="1" x14ac:dyDescent="0.2">
      <c r="A15" s="322"/>
      <c r="B15" s="322"/>
      <c r="C15" s="340"/>
      <c r="D15" s="323"/>
      <c r="E15" s="331">
        <f>SUM(E4:E14)</f>
        <v>0</v>
      </c>
      <c r="F15" s="341">
        <f>SUM(F4:F14)</f>
        <v>0</v>
      </c>
      <c r="G15" s="322"/>
    </row>
    <row r="16" spans="1:7" s="324" customFormat="1" ht="18" customHeight="1" thickBot="1" x14ac:dyDescent="0.25">
      <c r="A16" s="322"/>
      <c r="B16" s="342" t="s">
        <v>146</v>
      </c>
      <c r="C16" s="322"/>
      <c r="D16" s="322"/>
      <c r="E16" s="343" t="s">
        <v>111</v>
      </c>
      <c r="F16" s="344">
        <f>F15*21%</f>
        <v>0</v>
      </c>
      <c r="G16" s="322"/>
    </row>
    <row r="17" spans="1:7" s="324" customFormat="1" ht="18" customHeight="1" x14ac:dyDescent="0.2">
      <c r="A17" s="322"/>
      <c r="B17" s="342" t="s">
        <v>235</v>
      </c>
      <c r="C17" s="322"/>
      <c r="D17" s="322"/>
      <c r="E17" s="345" t="s">
        <v>87</v>
      </c>
      <c r="F17" s="346">
        <f>SUM(F15:F16)</f>
        <v>0</v>
      </c>
      <c r="G17" s="322"/>
    </row>
    <row r="18" spans="1:7" s="324" customFormat="1" ht="18" customHeight="1" x14ac:dyDescent="0.2">
      <c r="A18" s="322"/>
      <c r="B18" s="322"/>
      <c r="C18" s="322"/>
      <c r="D18" s="322"/>
      <c r="E18" s="322"/>
      <c r="F18" s="322"/>
      <c r="G18" s="322"/>
    </row>
    <row r="19" spans="1:7" s="324" customFormat="1" ht="18" customHeight="1" x14ac:dyDescent="0.2">
      <c r="A19" s="322"/>
      <c r="B19" s="358">
        <f ca="1">TODAY()</f>
        <v>44806</v>
      </c>
      <c r="C19" s="476" t="s">
        <v>230</v>
      </c>
      <c r="D19" s="322"/>
      <c r="E19" s="347" t="s">
        <v>134</v>
      </c>
      <c r="F19" s="348">
        <f>F15*10.5%</f>
        <v>0</v>
      </c>
      <c r="G19" s="322"/>
    </row>
    <row r="20" spans="1:7" s="324" customFormat="1" ht="18" customHeight="1" x14ac:dyDescent="0.2">
      <c r="A20" s="322"/>
      <c r="B20" s="359" t="s">
        <v>135</v>
      </c>
      <c r="C20" s="476"/>
      <c r="D20" s="322"/>
      <c r="E20" s="349" t="s">
        <v>87</v>
      </c>
      <c r="F20" s="350">
        <f>F15+F19</f>
        <v>0</v>
      </c>
      <c r="G20" s="322"/>
    </row>
    <row r="21" spans="1:7" s="324" customFormat="1" ht="15" x14ac:dyDescent="0.2">
      <c r="A21" s="322"/>
      <c r="B21" s="322"/>
      <c r="C21" s="322"/>
      <c r="D21" s="322"/>
      <c r="E21" s="322"/>
      <c r="F21" s="322"/>
      <c r="G21" s="322"/>
    </row>
    <row r="22" spans="1:7" x14ac:dyDescent="0.2">
      <c r="A22" s="357"/>
      <c r="B22" s="357"/>
      <c r="C22" s="357"/>
      <c r="D22" s="357"/>
      <c r="E22" s="357"/>
      <c r="F22" s="357"/>
      <c r="G22" s="357"/>
    </row>
  </sheetData>
  <mergeCells count="8">
    <mergeCell ref="C19:C20"/>
    <mergeCell ref="E1:F1"/>
    <mergeCell ref="B7:B10"/>
    <mergeCell ref="B5:B6"/>
    <mergeCell ref="B11:B14"/>
    <mergeCell ref="B2:C2"/>
    <mergeCell ref="E2:F2"/>
    <mergeCell ref="B3:C3"/>
  </mergeCells>
  <pageMargins left="0.35433070866141736" right="0.19685039370078741" top="0.5" bottom="0.54" header="0.31496062992125984" footer="0.31496062992125984"/>
  <pageSetup paperSize="9" orientation="landscape" horizontalDpi="1200" verticalDpi="1200" r:id="rId1"/>
  <headerFooter>
    <oddHeader>&amp;A</oddHeader>
    <oddFooter>Página &amp;P de 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AITANA</vt:lpstr>
      <vt:lpstr>PLATO PREMIUM</vt:lpstr>
      <vt:lpstr>TERMOFORMADA</vt:lpstr>
      <vt:lpstr>DISCOS</vt:lpstr>
      <vt:lpstr>SINTESIS</vt:lpstr>
      <vt:lpstr>AITANA!Área_de_impresión</vt:lpstr>
      <vt:lpstr>DISCOS!Área_de_impresión</vt:lpstr>
      <vt:lpstr>'PLATO PREMIUM'!Área_de_impresión</vt:lpstr>
      <vt:lpstr>SINTESIS!Área_de_impresión</vt:lpstr>
      <vt:lpstr>TERMOFORMADA!Área_de_impresión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GRAN DISTRIBUIDOR</dc:title>
  <dc:subject>2021-01</dc:subject>
  <dc:creator>Gabriel Baron</dc:creator>
  <dc:description>PRECIOS DE PRODUCTOS AITANA &amp; KUNÉ</dc:description>
  <cp:lastModifiedBy>Gabriel Baron</cp:lastModifiedBy>
  <cp:lastPrinted>2022-08-26T13:57:00Z</cp:lastPrinted>
  <dcterms:created xsi:type="dcterms:W3CDTF">2018-09-04T15:38:42Z</dcterms:created>
  <dcterms:modified xsi:type="dcterms:W3CDTF">2022-09-02T23:11:15Z</dcterms:modified>
</cp:coreProperties>
</file>